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20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<sst xmlns="http://schemas.openxmlformats.org/spreadsheetml/2006/main" count="100" uniqueCount="61">
  <si>
    <t>Statistisches Jahrbuch der Österreichischen Monarchie für das Jahr 1863. Wien, 1864. 173-178, 197-200, 205-234.</t>
  </si>
  <si>
    <t>Százezer lakosra jut (1863)</t>
  </si>
  <si>
    <t>Ipar</t>
  </si>
  <si>
    <t>Bányászat</t>
  </si>
  <si>
    <t>Mezőgazdaság</t>
  </si>
  <si>
    <t>(u.o. 9.)</t>
  </si>
  <si>
    <t>1 8 6 3</t>
  </si>
  <si>
    <t>1 8 5 2</t>
  </si>
  <si>
    <t>Gép</t>
  </si>
  <si>
    <t>Lóerő</t>
  </si>
  <si>
    <t>Alsó-Ausztria</t>
  </si>
  <si>
    <t>Felső-Ausztria</t>
  </si>
  <si>
    <t>Stájerország</t>
  </si>
  <si>
    <t>Karintia</t>
  </si>
  <si>
    <t>Kraina</t>
  </si>
  <si>
    <t>Tengermellék</t>
  </si>
  <si>
    <t>Tirol és Vorarlberg</t>
  </si>
  <si>
    <t>Csehország</t>
  </si>
  <si>
    <t>Morvaország</t>
  </si>
  <si>
    <t>Szilézia</t>
  </si>
  <si>
    <t>Galícia</t>
  </si>
  <si>
    <t>Dalmácia</t>
  </si>
  <si>
    <t>Magyarország</t>
  </si>
  <si>
    <t>Horvátország</t>
  </si>
  <si>
    <t>Erdély</t>
  </si>
  <si>
    <t>Határőrvidék</t>
  </si>
  <si>
    <t>Monarchia (1867)</t>
  </si>
  <si>
    <t>Ausztria</t>
  </si>
  <si>
    <t>Magyar korona országai.</t>
  </si>
  <si>
    <t>Lombardia-Velence</t>
  </si>
  <si>
    <t>Osztrák Császárság</t>
  </si>
  <si>
    <t>Gőzgépek a Habsburg-Monarchi gazdaságában 1852-ben és 1863-ban</t>
  </si>
  <si>
    <t>1862 végén</t>
  </si>
  <si>
    <t xml:space="preserve">Lakosság </t>
  </si>
  <si>
    <t>Lakosság</t>
  </si>
  <si>
    <t>1850-51</t>
  </si>
  <si>
    <t xml:space="preserve">Salzburg     </t>
  </si>
  <si>
    <t xml:space="preserve">Bukowina  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</si>
  <si>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</si>
  <si>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</si>
  <si>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</si>
  <si>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</si>
  <si>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</si>
  <si>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</si>
  <si>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</si>
  <si>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</si>
  <si>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</si>
  <si>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</si>
  <si>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</si>
  <si>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</si>
  <si>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</si>
  <si>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</si>
  <si>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M0</t>
  </si>
  <si>
    <t>M8</t>
  </si>
  <si>
    <t>M7</t>
  </si>
  <si>
    <t>M9</t>
  </si>
  <si>
    <t>C00</t>
  </si>
  <si>
    <t>M00</t>
  </si>
  <si>
    <t>Együtt ipar és bányászat</t>
  </si>
  <si>
    <t>C17</t>
  </si>
  <si>
    <t>lakosság növekedése 1850hez képest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</si>
</sst>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47">
    <font>
      <sz val="12"/>
      <name val="Times New Roman"/>
      <family val="0"/>
    </font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2" fillId="34" borderId="0" xfId="0" applyNumberFormat="1" applyFont="1" applyFill="1" applyBorder="1" applyAlignment="1" applyProtection="1">
      <alignment vertical="top"/>
      <protection/>
    </xf>
    <xf numFmtId="0" fontId="3" fillId="34" borderId="0" xfId="0" applyNumberFormat="1" applyFont="1" applyFill="1" applyBorder="1" applyAlignment="1" applyProtection="1">
      <alignment horizontal="center" vertical="top"/>
      <protection/>
    </xf>
    <xf numFmtId="0" fontId="0" fillId="34" borderId="0" xfId="0" applyNumberFormat="1" applyFont="1" applyFill="1" applyBorder="1" applyAlignment="1" applyProtection="1">
      <alignment horizontal="center" vertical="top"/>
      <protection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0" fontId="1" fillId="33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horizontal="center" vertical="top"/>
      <protection/>
    </xf>
    <xf numFmtId="2" fontId="0" fillId="33" borderId="0" xfId="0" applyNumberFormat="1" applyFill="1" applyAlignment="1">
      <alignment/>
    </xf>
    <xf numFmtId="0" fontId="43" fillId="0" borderId="0" xfId="0" applyNumberFormat="1" applyFont="1" applyFill="1" applyBorder="1" applyAlignment="1" applyProtection="1">
      <alignment vertical="top"/>
      <protection/>
    </xf>
    <xf numFmtId="0" fontId="44" fillId="0" borderId="0" xfId="0" applyNumberFormat="1" applyFont="1" applyFill="1" applyBorder="1" applyAlignment="1" applyProtection="1">
      <alignment vertical="top"/>
      <protection/>
    </xf>
    <xf numFmtId="0" fontId="45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horizontal="center" vertical="top"/>
      <protection/>
    </xf>
    <xf numFmtId="0" fontId="46" fillId="0" borderId="0" xfId="0" applyNumberFormat="1" applyFont="1" applyFill="1" applyBorder="1" applyAlignment="1" applyProtection="1">
      <alignment vertical="top"/>
      <protection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6" fillId="35" borderId="0" xfId="0" applyNumberFormat="1" applyFon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selection activeCell="C34" sqref="C34"/>
    </sheetView>
  </sheetViews>
  <sheetFormatPr defaultColWidth="9.00390625" defaultRowHeight="15.75"/>
  <cols>
    <col min="1" max="1" width="9.00390625" style="12" customWidth="1"/>
    <col min="2" max="2" width="20.50390625" style="0" customWidth="1"/>
    <col min="3" max="6" width="9.00390625" style="19" customWidth="1"/>
    <col min="11" max="14" width="9.00390625" style="12" customWidth="1"/>
    <col min="15" max="18" width="9.00390625" style="32" customWidth="1"/>
    <col min="19" max="19" width="11.00390625" style="0" customWidth="1"/>
    <col min="20" max="20" width="4.00390625" style="0" customWidth="1"/>
    <col min="30" max="30" width="14.00390625" style="32" bestFit="1" customWidth="1"/>
  </cols>
  <sheetData>
    <row r="1" spans="2:28" ht="15.75">
      <c r="B1" s="3" t="s">
        <v>31</v>
      </c>
      <c r="C1" s="15"/>
      <c r="D1" s="15"/>
      <c r="E1" s="15"/>
      <c r="F1" s="15"/>
      <c r="G1" s="2"/>
      <c r="H1" s="2"/>
      <c r="I1" s="2"/>
      <c r="J1" s="2"/>
      <c r="K1" s="21"/>
      <c r="L1" s="21"/>
      <c r="M1" s="21"/>
      <c r="N1" s="21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5.75">
      <c r="B2" s="1" t="s">
        <v>0</v>
      </c>
      <c r="C2" s="15"/>
      <c r="D2" s="15"/>
      <c r="E2" s="15"/>
      <c r="F2" s="15"/>
      <c r="G2" s="2"/>
      <c r="H2" s="2"/>
      <c r="I2" s="2"/>
      <c r="J2" s="2"/>
      <c r="K2" s="21"/>
      <c r="L2" s="21"/>
      <c r="M2" s="21"/>
      <c r="N2" s="21"/>
      <c r="O2" s="27"/>
      <c r="P2" s="27"/>
      <c r="Q2" s="27"/>
      <c r="R2" s="27"/>
      <c r="S2" s="1"/>
      <c r="T2" s="1"/>
      <c r="U2" s="3" t="s">
        <v>1</v>
      </c>
      <c r="V2" s="1"/>
      <c r="W2" s="1"/>
      <c r="X2" s="1"/>
      <c r="Y2" s="1"/>
      <c r="Z2" s="1"/>
      <c r="AA2" s="1"/>
      <c r="AB2" s="1"/>
    </row>
    <row r="3" spans="2:28" ht="15.75">
      <c r="B3" s="1"/>
      <c r="C3" s="16" t="s">
        <v>2</v>
      </c>
      <c r="D3" s="15"/>
      <c r="E3" s="15"/>
      <c r="F3" s="15"/>
      <c r="G3" s="3" t="s">
        <v>3</v>
      </c>
      <c r="H3" s="1"/>
      <c r="I3" s="1"/>
      <c r="J3" s="1"/>
      <c r="K3" s="22" t="s">
        <v>58</v>
      </c>
      <c r="L3" s="23"/>
      <c r="M3" s="23"/>
      <c r="N3" s="23"/>
      <c r="O3" s="28" t="s">
        <v>4</v>
      </c>
      <c r="P3" s="27"/>
      <c r="Q3" s="27"/>
      <c r="R3" s="27"/>
      <c r="S3" s="4" t="s">
        <v>33</v>
      </c>
      <c r="T3" s="4"/>
      <c r="U3" s="10" t="s">
        <v>2</v>
      </c>
      <c r="V3" s="10" t="s">
        <v>2</v>
      </c>
      <c r="W3" s="10" t="s">
        <v>3</v>
      </c>
      <c r="X3" s="10" t="s">
        <v>3</v>
      </c>
      <c r="Y3" s="10" t="s">
        <v>58</v>
      </c>
      <c r="Z3" s="10" t="s">
        <v>58</v>
      </c>
      <c r="AA3" s="14" t="s">
        <v>4</v>
      </c>
      <c r="AB3" s="14"/>
    </row>
    <row r="4" spans="2:30" ht="15.75">
      <c r="B4" s="1"/>
      <c r="C4" s="15"/>
      <c r="D4" s="15"/>
      <c r="E4" s="15"/>
      <c r="F4" s="15"/>
      <c r="G4" s="1"/>
      <c r="H4" s="1"/>
      <c r="I4" s="1"/>
      <c r="J4" s="1"/>
      <c r="K4" s="23"/>
      <c r="L4" s="23"/>
      <c r="M4" s="23"/>
      <c r="N4" s="23"/>
      <c r="O4" s="27"/>
      <c r="P4" s="27"/>
      <c r="Q4" s="27"/>
      <c r="R4" s="27"/>
      <c r="S4" s="9" t="s">
        <v>32</v>
      </c>
      <c r="T4" s="4"/>
      <c r="U4" s="1"/>
      <c r="V4" s="1"/>
      <c r="W4" s="1"/>
      <c r="X4" s="1"/>
      <c r="Y4" s="1"/>
      <c r="Z4" s="1"/>
      <c r="AA4" s="1"/>
      <c r="AB4" s="1"/>
      <c r="AC4" s="4" t="s">
        <v>34</v>
      </c>
      <c r="AD4" s="32" t="s">
        <v>60</v>
      </c>
    </row>
    <row r="5" spans="2:29" ht="15.75">
      <c r="B5" s="1"/>
      <c r="C5" s="17" t="s">
        <v>6</v>
      </c>
      <c r="D5" s="17"/>
      <c r="E5" s="17" t="s">
        <v>7</v>
      </c>
      <c r="F5" s="17"/>
      <c r="G5" s="13" t="s">
        <v>6</v>
      </c>
      <c r="H5" s="13"/>
      <c r="I5" s="13" t="s">
        <v>7</v>
      </c>
      <c r="J5" s="13"/>
      <c r="K5" s="24" t="s">
        <v>6</v>
      </c>
      <c r="L5" s="24"/>
      <c r="M5" s="24" t="s">
        <v>7</v>
      </c>
      <c r="N5" s="24"/>
      <c r="O5" s="29" t="s">
        <v>6</v>
      </c>
      <c r="P5" s="29"/>
      <c r="Q5" s="29" t="s">
        <v>7</v>
      </c>
      <c r="R5" s="29"/>
      <c r="S5" s="4" t="s">
        <v>5</v>
      </c>
      <c r="T5" s="1"/>
      <c r="U5" s="5" t="s">
        <v>6</v>
      </c>
      <c r="V5" s="5"/>
      <c r="W5" s="13" t="s">
        <v>6</v>
      </c>
      <c r="X5" s="13"/>
      <c r="Y5" s="13" t="s">
        <v>6</v>
      </c>
      <c r="Z5" s="13"/>
      <c r="AA5" s="13" t="s">
        <v>6</v>
      </c>
      <c r="AB5" s="13"/>
      <c r="AC5" s="4" t="s">
        <v>35</v>
      </c>
    </row>
    <row r="6" spans="2:29" ht="15.75">
      <c r="B6" s="1"/>
      <c r="C6" s="18" t="s">
        <v>8</v>
      </c>
      <c r="D6" s="18" t="s">
        <v>9</v>
      </c>
      <c r="E6" s="18" t="s">
        <v>8</v>
      </c>
      <c r="F6" s="18" t="s">
        <v>9</v>
      </c>
      <c r="G6" s="4" t="s">
        <v>8</v>
      </c>
      <c r="H6" s="4" t="s">
        <v>9</v>
      </c>
      <c r="I6" s="4" t="s">
        <v>8</v>
      </c>
      <c r="J6" s="4" t="s">
        <v>9</v>
      </c>
      <c r="K6" s="25" t="s">
        <v>8</v>
      </c>
      <c r="L6" s="25" t="s">
        <v>9</v>
      </c>
      <c r="M6" s="25" t="s">
        <v>8</v>
      </c>
      <c r="N6" s="25" t="s">
        <v>9</v>
      </c>
      <c r="O6" s="30" t="s">
        <v>8</v>
      </c>
      <c r="P6" s="30" t="s">
        <v>9</v>
      </c>
      <c r="Q6" s="30" t="s">
        <v>8</v>
      </c>
      <c r="R6" s="30" t="s">
        <v>9</v>
      </c>
      <c r="S6" s="1"/>
      <c r="T6" s="1"/>
      <c r="U6" s="4" t="s">
        <v>8</v>
      </c>
      <c r="V6" s="4" t="s">
        <v>9</v>
      </c>
      <c r="W6" s="4" t="s">
        <v>8</v>
      </c>
      <c r="X6" s="4" t="s">
        <v>9</v>
      </c>
      <c r="Y6" s="4" t="s">
        <v>8</v>
      </c>
      <c r="Z6" s="4" t="s">
        <v>9</v>
      </c>
      <c r="AA6" s="4" t="s">
        <v>8</v>
      </c>
      <c r="AB6" s="4" t="s">
        <v>9</v>
      </c>
      <c r="AC6" s="4"/>
    </row>
    <row r="7" spans="2:29" ht="15.75">
      <c r="B7" s="1"/>
      <c r="C7" s="18"/>
      <c r="D7" s="18"/>
      <c r="E7" s="18"/>
      <c r="F7" s="18"/>
      <c r="G7" s="1"/>
      <c r="H7" s="1"/>
      <c r="I7" s="1"/>
      <c r="J7" s="1"/>
      <c r="K7" s="23"/>
      <c r="L7" s="23"/>
      <c r="M7" s="23"/>
      <c r="N7" s="23"/>
      <c r="O7" s="35"/>
      <c r="P7" s="35"/>
      <c r="Q7" s="35"/>
      <c r="R7" s="35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5.75">
      <c r="A8" s="12" t="s">
        <v>38</v>
      </c>
      <c r="B8" s="1" t="s">
        <v>10</v>
      </c>
      <c r="C8" s="15">
        <v>354</v>
      </c>
      <c r="D8" s="15">
        <v>5162</v>
      </c>
      <c r="E8" s="15">
        <v>117</v>
      </c>
      <c r="F8" s="15">
        <v>1359</v>
      </c>
      <c r="G8" s="1">
        <v>12</v>
      </c>
      <c r="H8" s="1">
        <v>159</v>
      </c>
      <c r="I8" s="1">
        <v>1</v>
      </c>
      <c r="J8" s="1">
        <v>6</v>
      </c>
      <c r="K8" s="23">
        <f aca="true" t="shared" si="0" ref="K8:K25">+C8+G8</f>
        <v>366</v>
      </c>
      <c r="L8" s="23">
        <f aca="true" t="shared" si="1" ref="L8:L25">+D8+H8</f>
        <v>5321</v>
      </c>
      <c r="M8" s="23">
        <f aca="true" t="shared" si="2" ref="M8:M25">+E8+I8</f>
        <v>118</v>
      </c>
      <c r="N8" s="23">
        <f aca="true" t="shared" si="3" ref="N8:N25">+F8+J8</f>
        <v>1365</v>
      </c>
      <c r="O8" s="35"/>
      <c r="P8" s="35"/>
      <c r="Q8" s="35"/>
      <c r="R8" s="35"/>
      <c r="S8" s="1">
        <v>1733866</v>
      </c>
      <c r="T8" s="7"/>
      <c r="U8" s="8">
        <f aca="true" t="shared" si="4" ref="U8:U25">+C8/$S8*100000</f>
        <v>20.416802682560245</v>
      </c>
      <c r="V8" s="8">
        <f aca="true" t="shared" si="5" ref="V8:V25">+D8/$S8*100000</f>
        <v>297.71620182874574</v>
      </c>
      <c r="W8" s="8">
        <f aca="true" t="shared" si="6" ref="W8:W25">+G8/$S8*100000</f>
        <v>0.6920950061884829</v>
      </c>
      <c r="X8" s="8">
        <f aca="true" t="shared" si="7" ref="X8:X25">+H8/$S8*100000</f>
        <v>9.170258831997398</v>
      </c>
      <c r="Y8" s="8">
        <f aca="true" t="shared" si="8" ref="Y8:Y25">+K8/$S8*100000</f>
        <v>21.108897688748726</v>
      </c>
      <c r="Z8" s="8">
        <f aca="true" t="shared" si="9" ref="Z8:Z25">+L8/$S8*100000</f>
        <v>306.8864606607431</v>
      </c>
      <c r="AA8" s="36"/>
      <c r="AB8" s="36"/>
      <c r="AC8" s="7">
        <v>1538047</v>
      </c>
      <c r="AD8" s="32">
        <f>S8/AC8</f>
        <v>1.1273166554728171</v>
      </c>
    </row>
    <row r="9" spans="1:30" ht="15.75">
      <c r="A9" s="12" t="s">
        <v>39</v>
      </c>
      <c r="B9" s="1" t="s">
        <v>11</v>
      </c>
      <c r="C9" s="15">
        <v>24</v>
      </c>
      <c r="D9" s="15">
        <v>238</v>
      </c>
      <c r="E9" s="15">
        <v>1</v>
      </c>
      <c r="F9" s="15">
        <v>4</v>
      </c>
      <c r="G9" s="1"/>
      <c r="H9" s="1"/>
      <c r="I9" s="1">
        <v>1</v>
      </c>
      <c r="J9" s="1">
        <v>10</v>
      </c>
      <c r="K9" s="23">
        <f t="shared" si="0"/>
        <v>24</v>
      </c>
      <c r="L9" s="23">
        <f t="shared" si="1"/>
        <v>238</v>
      </c>
      <c r="M9" s="23">
        <f t="shared" si="2"/>
        <v>2</v>
      </c>
      <c r="N9" s="23">
        <f t="shared" si="3"/>
        <v>14</v>
      </c>
      <c r="O9" s="35"/>
      <c r="P9" s="35"/>
      <c r="Q9" s="35"/>
      <c r="R9" s="35"/>
      <c r="S9" s="1">
        <v>713803</v>
      </c>
      <c r="T9" s="7"/>
      <c r="U9" s="8">
        <f t="shared" si="4"/>
        <v>3.3622722235686875</v>
      </c>
      <c r="V9" s="8">
        <f t="shared" si="5"/>
        <v>33.34253288372282</v>
      </c>
      <c r="W9" s="8">
        <f t="shared" si="6"/>
        <v>0</v>
      </c>
      <c r="X9" s="8">
        <f t="shared" si="7"/>
        <v>0</v>
      </c>
      <c r="Y9" s="8">
        <f t="shared" si="8"/>
        <v>3.3622722235686875</v>
      </c>
      <c r="Z9" s="8">
        <f t="shared" si="9"/>
        <v>33.34253288372282</v>
      </c>
      <c r="AA9" s="36"/>
      <c r="AB9" s="36"/>
      <c r="AC9" s="7">
        <v>706316</v>
      </c>
      <c r="AD9" s="32">
        <f>S9/AC9</f>
        <v>1.0106000713561636</v>
      </c>
    </row>
    <row r="10" spans="1:30" ht="15.75">
      <c r="A10" s="12" t="s">
        <v>40</v>
      </c>
      <c r="B10" s="1" t="s">
        <v>36</v>
      </c>
      <c r="C10" s="15">
        <v>3</v>
      </c>
      <c r="D10" s="15">
        <v>28</v>
      </c>
      <c r="E10" s="15">
        <v>1</v>
      </c>
      <c r="F10" s="15">
        <v>3</v>
      </c>
      <c r="G10" s="1"/>
      <c r="H10" s="1"/>
      <c r="I10" s="1"/>
      <c r="J10" s="1"/>
      <c r="K10" s="23">
        <f t="shared" si="0"/>
        <v>3</v>
      </c>
      <c r="L10" s="23">
        <f t="shared" si="1"/>
        <v>28</v>
      </c>
      <c r="M10" s="23">
        <f t="shared" si="2"/>
        <v>1</v>
      </c>
      <c r="N10" s="23">
        <f t="shared" si="3"/>
        <v>3</v>
      </c>
      <c r="O10" s="35"/>
      <c r="P10" s="35"/>
      <c r="Q10" s="35"/>
      <c r="R10" s="35"/>
      <c r="S10" s="1">
        <v>146675</v>
      </c>
      <c r="T10" s="7"/>
      <c r="U10" s="8">
        <f t="shared" si="4"/>
        <v>2.0453383330492585</v>
      </c>
      <c r="V10" s="8">
        <f t="shared" si="5"/>
        <v>19.08982444179308</v>
      </c>
      <c r="W10" s="8">
        <f t="shared" si="6"/>
        <v>0</v>
      </c>
      <c r="X10" s="8">
        <f t="shared" si="7"/>
        <v>0</v>
      </c>
      <c r="Y10" s="8">
        <f t="shared" si="8"/>
        <v>2.0453383330492585</v>
      </c>
      <c r="Z10" s="8">
        <f t="shared" si="9"/>
        <v>19.08982444179308</v>
      </c>
      <c r="AA10" s="36"/>
      <c r="AB10" s="36"/>
      <c r="AC10" s="7">
        <v>146007</v>
      </c>
      <c r="AD10" s="32">
        <f>S10/AC10</f>
        <v>1.0045751231105358</v>
      </c>
    </row>
    <row r="11" spans="1:30" ht="15.75">
      <c r="A11" s="12" t="s">
        <v>41</v>
      </c>
      <c r="B11" s="1" t="s">
        <v>12</v>
      </c>
      <c r="C11" s="15">
        <v>140</v>
      </c>
      <c r="D11" s="15">
        <v>3483</v>
      </c>
      <c r="E11" s="15">
        <v>12</v>
      </c>
      <c r="F11" s="15">
        <v>286</v>
      </c>
      <c r="G11" s="1">
        <v>14</v>
      </c>
      <c r="H11" s="1">
        <v>153</v>
      </c>
      <c r="I11" s="1">
        <v>1</v>
      </c>
      <c r="J11" s="1">
        <v>6</v>
      </c>
      <c r="K11" s="23">
        <f t="shared" si="0"/>
        <v>154</v>
      </c>
      <c r="L11" s="23">
        <f t="shared" si="1"/>
        <v>3636</v>
      </c>
      <c r="M11" s="23">
        <f t="shared" si="2"/>
        <v>13</v>
      </c>
      <c r="N11" s="23">
        <f t="shared" si="3"/>
        <v>292</v>
      </c>
      <c r="O11" s="35"/>
      <c r="P11" s="35"/>
      <c r="Q11" s="35"/>
      <c r="R11" s="35"/>
      <c r="S11" s="1">
        <v>1075322</v>
      </c>
      <c r="T11" s="7"/>
      <c r="U11" s="8">
        <f t="shared" si="4"/>
        <v>13.019356062649141</v>
      </c>
      <c r="V11" s="8">
        <f t="shared" si="5"/>
        <v>323.90297975862114</v>
      </c>
      <c r="W11" s="8">
        <f t="shared" si="6"/>
        <v>1.3019356062649141</v>
      </c>
      <c r="X11" s="8">
        <f t="shared" si="7"/>
        <v>14.228296268466561</v>
      </c>
      <c r="Y11" s="8">
        <f t="shared" si="8"/>
        <v>14.321291668914057</v>
      </c>
      <c r="Z11" s="8">
        <f t="shared" si="9"/>
        <v>338.1312760270877</v>
      </c>
      <c r="AA11" s="36"/>
      <c r="AB11" s="36"/>
      <c r="AC11" s="7">
        <v>1005944</v>
      </c>
      <c r="AD11" s="32">
        <f>S11/AC11</f>
        <v>1.0689680538876916</v>
      </c>
    </row>
    <row r="12" spans="1:30" ht="15.75">
      <c r="A12" s="12" t="s">
        <v>42</v>
      </c>
      <c r="B12" s="1" t="s">
        <v>13</v>
      </c>
      <c r="C12" s="15">
        <v>42</v>
      </c>
      <c r="D12" s="15">
        <v>1177</v>
      </c>
      <c r="E12" s="15"/>
      <c r="F12" s="15"/>
      <c r="G12" s="1">
        <v>6</v>
      </c>
      <c r="H12" s="1">
        <v>90</v>
      </c>
      <c r="I12" s="1"/>
      <c r="J12" s="1"/>
      <c r="K12" s="23">
        <f t="shared" si="0"/>
        <v>48</v>
      </c>
      <c r="L12" s="23">
        <f t="shared" si="1"/>
        <v>1267</v>
      </c>
      <c r="M12" s="23">
        <f t="shared" si="2"/>
        <v>0</v>
      </c>
      <c r="N12" s="23">
        <f t="shared" si="3"/>
        <v>0</v>
      </c>
      <c r="O12" s="35"/>
      <c r="P12" s="35"/>
      <c r="Q12" s="35"/>
      <c r="R12" s="35"/>
      <c r="S12" s="1">
        <v>339279</v>
      </c>
      <c r="T12" s="7"/>
      <c r="U12" s="8">
        <f t="shared" si="4"/>
        <v>12.379192346122217</v>
      </c>
      <c r="V12" s="8">
        <f t="shared" si="5"/>
        <v>346.91212836632974</v>
      </c>
      <c r="W12" s="8">
        <f t="shared" si="6"/>
        <v>1.768456049446031</v>
      </c>
      <c r="X12" s="8">
        <f t="shared" si="7"/>
        <v>26.526840741690467</v>
      </c>
      <c r="Y12" s="8">
        <f t="shared" si="8"/>
        <v>14.147648395568249</v>
      </c>
      <c r="Z12" s="8">
        <f t="shared" si="9"/>
        <v>373.4389691080203</v>
      </c>
      <c r="AA12" s="36"/>
      <c r="AB12" s="36"/>
      <c r="AC12" s="7">
        <v>319224</v>
      </c>
      <c r="AD12" s="32">
        <f>S12/AC12</f>
        <v>1.0628242237425758</v>
      </c>
    </row>
    <row r="13" spans="1:30" ht="15.75">
      <c r="A13" s="12" t="s">
        <v>43</v>
      </c>
      <c r="B13" s="1" t="s">
        <v>14</v>
      </c>
      <c r="C13" s="15">
        <v>16</v>
      </c>
      <c r="D13" s="15">
        <v>197</v>
      </c>
      <c r="E13" s="15">
        <v>7</v>
      </c>
      <c r="F13" s="15">
        <v>70</v>
      </c>
      <c r="G13" s="1">
        <v>1</v>
      </c>
      <c r="H13" s="1">
        <v>60</v>
      </c>
      <c r="I13" s="1">
        <v>1</v>
      </c>
      <c r="J13" s="1">
        <v>28</v>
      </c>
      <c r="K13" s="23">
        <f t="shared" si="0"/>
        <v>17</v>
      </c>
      <c r="L13" s="23">
        <f t="shared" si="1"/>
        <v>257</v>
      </c>
      <c r="M13" s="23">
        <f t="shared" si="2"/>
        <v>8</v>
      </c>
      <c r="N13" s="23">
        <f t="shared" si="3"/>
        <v>98</v>
      </c>
      <c r="O13" s="35"/>
      <c r="P13" s="35"/>
      <c r="Q13" s="35"/>
      <c r="R13" s="35"/>
      <c r="S13" s="1">
        <v>465838</v>
      </c>
      <c r="T13" s="7"/>
      <c r="U13" s="8">
        <f t="shared" si="4"/>
        <v>3.4346704219063278</v>
      </c>
      <c r="V13" s="8">
        <f t="shared" si="5"/>
        <v>42.28937956972167</v>
      </c>
      <c r="W13" s="8">
        <f t="shared" si="6"/>
        <v>0.21466690136914549</v>
      </c>
      <c r="X13" s="8">
        <f t="shared" si="7"/>
        <v>12.88001408214873</v>
      </c>
      <c r="Y13" s="8">
        <f t="shared" si="8"/>
        <v>3.649337323275473</v>
      </c>
      <c r="Z13" s="8">
        <f t="shared" si="9"/>
        <v>55.169393651870394</v>
      </c>
      <c r="AA13" s="36"/>
      <c r="AB13" s="36"/>
      <c r="AC13" s="7">
        <v>463956</v>
      </c>
      <c r="AD13" s="32">
        <f>S13/AC13</f>
        <v>1.0040564191431947</v>
      </c>
    </row>
    <row r="14" spans="1:30" ht="15.75">
      <c r="A14" s="12" t="s">
        <v>44</v>
      </c>
      <c r="B14" s="1" t="s">
        <v>15</v>
      </c>
      <c r="C14" s="15">
        <v>38</v>
      </c>
      <c r="D14" s="15">
        <v>801</v>
      </c>
      <c r="E14" s="15">
        <v>19</v>
      </c>
      <c r="F14" s="15">
        <v>250</v>
      </c>
      <c r="G14" s="1"/>
      <c r="H14" s="1"/>
      <c r="I14" s="1"/>
      <c r="J14" s="1"/>
      <c r="K14" s="23">
        <f t="shared" si="0"/>
        <v>38</v>
      </c>
      <c r="L14" s="23">
        <f t="shared" si="1"/>
        <v>801</v>
      </c>
      <c r="M14" s="23">
        <f t="shared" si="2"/>
        <v>19</v>
      </c>
      <c r="N14" s="23">
        <f t="shared" si="3"/>
        <v>250</v>
      </c>
      <c r="O14" s="31">
        <v>4</v>
      </c>
      <c r="P14" s="31">
        <v>40</v>
      </c>
      <c r="Q14" s="31"/>
      <c r="R14" s="31"/>
      <c r="S14" s="1">
        <v>551860</v>
      </c>
      <c r="T14" s="7"/>
      <c r="U14" s="8">
        <f t="shared" si="4"/>
        <v>6.885804370673721</v>
      </c>
      <c r="V14" s="8">
        <f t="shared" si="5"/>
        <v>145.145507918675</v>
      </c>
      <c r="W14" s="8">
        <f t="shared" si="6"/>
        <v>0</v>
      </c>
      <c r="X14" s="8">
        <f t="shared" si="7"/>
        <v>0</v>
      </c>
      <c r="Y14" s="8">
        <f t="shared" si="8"/>
        <v>6.885804370673721</v>
      </c>
      <c r="Z14" s="8">
        <f t="shared" si="9"/>
        <v>145.145507918675</v>
      </c>
      <c r="AA14" s="8">
        <f>+O14/$S14*100000</f>
        <v>0.7248215127024971</v>
      </c>
      <c r="AB14" s="8">
        <f>+P14/$S14*100000</f>
        <v>7.24821512702497</v>
      </c>
      <c r="AC14" s="7">
        <v>542917</v>
      </c>
      <c r="AD14" s="32">
        <f>S14/AC14</f>
        <v>1.0164721310992288</v>
      </c>
    </row>
    <row r="15" spans="1:30" ht="15.75">
      <c r="A15" s="12" t="s">
        <v>45</v>
      </c>
      <c r="B15" s="1" t="s">
        <v>16</v>
      </c>
      <c r="C15" s="15">
        <v>21</v>
      </c>
      <c r="D15" s="15">
        <v>231</v>
      </c>
      <c r="E15" s="15">
        <v>2</v>
      </c>
      <c r="F15" s="15">
        <v>10</v>
      </c>
      <c r="G15" s="1"/>
      <c r="H15" s="1"/>
      <c r="I15" s="1"/>
      <c r="J15" s="1"/>
      <c r="K15" s="23">
        <f t="shared" si="0"/>
        <v>21</v>
      </c>
      <c r="L15" s="23">
        <f t="shared" si="1"/>
        <v>231</v>
      </c>
      <c r="M15" s="23">
        <f t="shared" si="2"/>
        <v>2</v>
      </c>
      <c r="N15" s="23">
        <f t="shared" si="3"/>
        <v>10</v>
      </c>
      <c r="O15" s="31"/>
      <c r="P15" s="31"/>
      <c r="Q15" s="31">
        <v>1</v>
      </c>
      <c r="R15" s="31">
        <v>3</v>
      </c>
      <c r="S15" s="1">
        <v>869204</v>
      </c>
      <c r="T15" s="7"/>
      <c r="U15" s="8">
        <f t="shared" si="4"/>
        <v>2.416003607898721</v>
      </c>
      <c r="V15" s="8">
        <f t="shared" si="5"/>
        <v>26.57603968688593</v>
      </c>
      <c r="W15" s="8">
        <f t="shared" si="6"/>
        <v>0</v>
      </c>
      <c r="X15" s="8">
        <f t="shared" si="7"/>
        <v>0</v>
      </c>
      <c r="Y15" s="8">
        <f t="shared" si="8"/>
        <v>2.416003607898721</v>
      </c>
      <c r="Z15" s="8">
        <f t="shared" si="9"/>
        <v>26.57603968688593</v>
      </c>
      <c r="AA15" s="8"/>
      <c r="AB15" s="8"/>
      <c r="AC15" s="7">
        <v>858203</v>
      </c>
      <c r="AD15" s="32">
        <f>S15/AC15</f>
        <v>1.012818645471992</v>
      </c>
    </row>
    <row r="16" spans="1:30" ht="15.75">
      <c r="A16" s="12" t="s">
        <v>46</v>
      </c>
      <c r="B16" s="1" t="s">
        <v>17</v>
      </c>
      <c r="C16" s="15">
        <v>933</v>
      </c>
      <c r="D16" s="15">
        <v>13755</v>
      </c>
      <c r="E16" s="15">
        <v>185</v>
      </c>
      <c r="F16" s="15">
        <v>2728</v>
      </c>
      <c r="G16" s="1">
        <v>225</v>
      </c>
      <c r="H16" s="1">
        <v>4356</v>
      </c>
      <c r="I16" s="1">
        <v>47</v>
      </c>
      <c r="J16" s="1">
        <v>832</v>
      </c>
      <c r="K16" s="23">
        <f t="shared" si="0"/>
        <v>1158</v>
      </c>
      <c r="L16" s="23">
        <f t="shared" si="1"/>
        <v>18111</v>
      </c>
      <c r="M16" s="23">
        <f t="shared" si="2"/>
        <v>232</v>
      </c>
      <c r="N16" s="23">
        <f t="shared" si="3"/>
        <v>3560</v>
      </c>
      <c r="O16" s="31">
        <v>8</v>
      </c>
      <c r="P16" s="31">
        <v>64</v>
      </c>
      <c r="Q16" s="31"/>
      <c r="R16" s="31"/>
      <c r="S16" s="1">
        <v>4992092</v>
      </c>
      <c r="T16" s="7"/>
      <c r="U16" s="8">
        <f t="shared" si="4"/>
        <v>18.68955940715836</v>
      </c>
      <c r="V16" s="8">
        <f t="shared" si="5"/>
        <v>275.535787401354</v>
      </c>
      <c r="W16" s="8">
        <f t="shared" si="6"/>
        <v>4.5071284743951034</v>
      </c>
      <c r="X16" s="8">
        <f t="shared" si="7"/>
        <v>87.2580072642892</v>
      </c>
      <c r="Y16" s="8">
        <f t="shared" si="8"/>
        <v>23.196687881553466</v>
      </c>
      <c r="Z16" s="8">
        <f t="shared" si="9"/>
        <v>362.7937946656432</v>
      </c>
      <c r="AA16" s="8">
        <f aca="true" t="shared" si="10" ref="AA16:AB20">+O16/$S16*100000</f>
        <v>0.16025345686738143</v>
      </c>
      <c r="AB16" s="8">
        <f t="shared" si="10"/>
        <v>1.2820276549390515</v>
      </c>
      <c r="AC16" s="7">
        <v>4385894</v>
      </c>
      <c r="AD16" s="32">
        <f>S16/AC16</f>
        <v>1.1382153786662423</v>
      </c>
    </row>
    <row r="17" spans="1:30" ht="15.75">
      <c r="A17" s="12" t="s">
        <v>47</v>
      </c>
      <c r="B17" s="1" t="s">
        <v>18</v>
      </c>
      <c r="C17" s="15">
        <v>497</v>
      </c>
      <c r="D17" s="15">
        <v>6973</v>
      </c>
      <c r="E17" s="15">
        <v>147</v>
      </c>
      <c r="F17" s="15">
        <v>1947</v>
      </c>
      <c r="G17" s="1">
        <v>58</v>
      </c>
      <c r="H17" s="1">
        <v>1720</v>
      </c>
      <c r="I17" s="1">
        <v>18</v>
      </c>
      <c r="J17" s="1">
        <v>228</v>
      </c>
      <c r="K17" s="23">
        <f t="shared" si="0"/>
        <v>555</v>
      </c>
      <c r="L17" s="23">
        <f t="shared" si="1"/>
        <v>8693</v>
      </c>
      <c r="M17" s="23">
        <f t="shared" si="2"/>
        <v>165</v>
      </c>
      <c r="N17" s="23">
        <f t="shared" si="3"/>
        <v>2175</v>
      </c>
      <c r="O17" s="31">
        <v>2</v>
      </c>
      <c r="P17" s="31">
        <v>11</v>
      </c>
      <c r="Q17" s="31"/>
      <c r="R17" s="31"/>
      <c r="S17" s="1">
        <v>1961690</v>
      </c>
      <c r="T17" s="7"/>
      <c r="U17" s="8">
        <f t="shared" si="4"/>
        <v>25.335297626026538</v>
      </c>
      <c r="V17" s="8">
        <f t="shared" si="5"/>
        <v>355.45881357401015</v>
      </c>
      <c r="W17" s="8">
        <f t="shared" si="6"/>
        <v>2.9566343306026943</v>
      </c>
      <c r="X17" s="8">
        <f t="shared" si="7"/>
        <v>87.67950083856267</v>
      </c>
      <c r="Y17" s="8">
        <f t="shared" si="8"/>
        <v>28.291931956629234</v>
      </c>
      <c r="Z17" s="8">
        <f t="shared" si="9"/>
        <v>443.1383144125728</v>
      </c>
      <c r="AA17" s="8">
        <f t="shared" si="10"/>
        <v>0.10195290795181705</v>
      </c>
      <c r="AB17" s="8">
        <f t="shared" si="10"/>
        <v>0.5607409937349938</v>
      </c>
      <c r="AC17" s="7">
        <v>1799838</v>
      </c>
      <c r="AD17" s="32">
        <f>S17/AC17</f>
        <v>1.0899258711061772</v>
      </c>
    </row>
    <row r="18" spans="1:30" ht="15.75">
      <c r="A18" s="12" t="s">
        <v>48</v>
      </c>
      <c r="B18" s="1" t="s">
        <v>19</v>
      </c>
      <c r="C18" s="15">
        <v>162</v>
      </c>
      <c r="D18" s="15">
        <v>2368</v>
      </c>
      <c r="E18" s="15">
        <v>30</v>
      </c>
      <c r="F18" s="15">
        <v>270</v>
      </c>
      <c r="G18" s="1">
        <v>87</v>
      </c>
      <c r="H18" s="1">
        <v>2593</v>
      </c>
      <c r="I18" s="1">
        <v>34</v>
      </c>
      <c r="J18" s="1">
        <v>631</v>
      </c>
      <c r="K18" s="23">
        <f t="shared" si="0"/>
        <v>249</v>
      </c>
      <c r="L18" s="23">
        <f t="shared" si="1"/>
        <v>4961</v>
      </c>
      <c r="M18" s="23">
        <f t="shared" si="2"/>
        <v>64</v>
      </c>
      <c r="N18" s="23">
        <f t="shared" si="3"/>
        <v>901</v>
      </c>
      <c r="O18" s="31">
        <v>1</v>
      </c>
      <c r="P18" s="31">
        <v>6</v>
      </c>
      <c r="Q18" s="31"/>
      <c r="R18" s="31"/>
      <c r="S18" s="1">
        <v>477184</v>
      </c>
      <c r="T18" s="7"/>
      <c r="U18" s="8">
        <f t="shared" si="4"/>
        <v>33.94916845493562</v>
      </c>
      <c r="V18" s="8">
        <f t="shared" si="5"/>
        <v>496.24463519313304</v>
      </c>
      <c r="W18" s="8">
        <f t="shared" si="6"/>
        <v>18.23196083690987</v>
      </c>
      <c r="X18" s="8">
        <f t="shared" si="7"/>
        <v>543.3962580472103</v>
      </c>
      <c r="Y18" s="8">
        <f t="shared" si="8"/>
        <v>52.181129291845494</v>
      </c>
      <c r="Z18" s="8">
        <f t="shared" si="9"/>
        <v>1039.6408932403433</v>
      </c>
      <c r="AA18" s="8">
        <f t="shared" si="10"/>
        <v>0.20956276824034334</v>
      </c>
      <c r="AB18" s="8">
        <f t="shared" si="10"/>
        <v>1.25737660944206</v>
      </c>
      <c r="AC18" s="7">
        <v>438586</v>
      </c>
      <c r="AD18" s="32">
        <f>S18/AC18</f>
        <v>1.0880055450926387</v>
      </c>
    </row>
    <row r="19" spans="1:30" ht="15.75">
      <c r="A19" s="12" t="s">
        <v>49</v>
      </c>
      <c r="B19" s="1" t="s">
        <v>20</v>
      </c>
      <c r="C19" s="15">
        <v>91</v>
      </c>
      <c r="D19" s="15">
        <v>1318</v>
      </c>
      <c r="E19" s="15">
        <v>13</v>
      </c>
      <c r="F19" s="15">
        <v>173</v>
      </c>
      <c r="G19" s="1">
        <v>30</v>
      </c>
      <c r="H19" s="1">
        <v>968</v>
      </c>
      <c r="I19" s="1">
        <v>2</v>
      </c>
      <c r="J19" s="1">
        <v>21</v>
      </c>
      <c r="K19" s="23">
        <f t="shared" si="0"/>
        <v>121</v>
      </c>
      <c r="L19" s="23">
        <f t="shared" si="1"/>
        <v>2286</v>
      </c>
      <c r="M19" s="23">
        <f t="shared" si="2"/>
        <v>15</v>
      </c>
      <c r="N19" s="23">
        <f t="shared" si="3"/>
        <v>194</v>
      </c>
      <c r="O19" s="31">
        <v>1</v>
      </c>
      <c r="P19" s="31">
        <v>8</v>
      </c>
      <c r="Q19" s="31"/>
      <c r="R19" s="31"/>
      <c r="S19" s="1">
        <v>4939118</v>
      </c>
      <c r="T19" s="7"/>
      <c r="U19" s="8">
        <f t="shared" si="4"/>
        <v>1.8424342159875509</v>
      </c>
      <c r="V19" s="8">
        <f t="shared" si="5"/>
        <v>26.68492633705046</v>
      </c>
      <c r="W19" s="8">
        <f t="shared" si="6"/>
        <v>0.6073958953805113</v>
      </c>
      <c r="X19" s="8">
        <f t="shared" si="7"/>
        <v>19.5986408909445</v>
      </c>
      <c r="Y19" s="8">
        <f t="shared" si="8"/>
        <v>2.4498301113680623</v>
      </c>
      <c r="Z19" s="8">
        <f t="shared" si="9"/>
        <v>46.28356722799496</v>
      </c>
      <c r="AA19" s="8">
        <f t="shared" si="10"/>
        <v>0.020246529846017044</v>
      </c>
      <c r="AB19" s="8">
        <f t="shared" si="10"/>
        <v>0.16197223876813635</v>
      </c>
      <c r="AC19" s="7">
        <v>4555477</v>
      </c>
      <c r="AD19" s="32">
        <f>S19/AC19</f>
        <v>1.0842153302497193</v>
      </c>
    </row>
    <row r="20" spans="1:30" ht="15.75">
      <c r="A20" s="12" t="s">
        <v>50</v>
      </c>
      <c r="B20" s="1" t="s">
        <v>37</v>
      </c>
      <c r="C20" s="15">
        <v>2</v>
      </c>
      <c r="D20" s="15">
        <v>78</v>
      </c>
      <c r="E20" s="15"/>
      <c r="F20" s="15"/>
      <c r="G20" s="1">
        <v>1</v>
      </c>
      <c r="H20" s="1">
        <v>12</v>
      </c>
      <c r="I20" s="1"/>
      <c r="J20" s="1"/>
      <c r="K20" s="23">
        <f t="shared" si="0"/>
        <v>3</v>
      </c>
      <c r="L20" s="23">
        <f t="shared" si="1"/>
        <v>90</v>
      </c>
      <c r="M20" s="23">
        <f t="shared" si="2"/>
        <v>0</v>
      </c>
      <c r="N20" s="23">
        <f t="shared" si="3"/>
        <v>0</v>
      </c>
      <c r="O20" s="31">
        <v>2</v>
      </c>
      <c r="P20" s="31">
        <v>18</v>
      </c>
      <c r="Q20" s="31"/>
      <c r="R20" s="31"/>
      <c r="S20" s="1">
        <v>494211</v>
      </c>
      <c r="T20" s="7"/>
      <c r="U20" s="8">
        <f t="shared" si="4"/>
        <v>0.40468544811831386</v>
      </c>
      <c r="V20" s="8">
        <f t="shared" si="5"/>
        <v>15.782732476614239</v>
      </c>
      <c r="W20" s="8">
        <f t="shared" si="6"/>
        <v>0.20234272405915693</v>
      </c>
      <c r="X20" s="8">
        <f t="shared" si="7"/>
        <v>2.428112688709883</v>
      </c>
      <c r="Y20" s="8">
        <f t="shared" si="8"/>
        <v>0.6070281721774707</v>
      </c>
      <c r="Z20" s="8">
        <f t="shared" si="9"/>
        <v>18.210845165324123</v>
      </c>
      <c r="AA20" s="8">
        <f t="shared" si="10"/>
        <v>0.40468544811831386</v>
      </c>
      <c r="AB20" s="8">
        <f t="shared" si="10"/>
        <v>3.6421690330648246</v>
      </c>
      <c r="AC20" s="7">
        <v>380826</v>
      </c>
      <c r="AD20" s="32">
        <f>S20/AC20</f>
        <v>1.2977343983866647</v>
      </c>
    </row>
    <row r="21" spans="1:30" ht="15.75">
      <c r="A21" s="12" t="s">
        <v>51</v>
      </c>
      <c r="B21" s="1" t="s">
        <v>21</v>
      </c>
      <c r="C21" s="15">
        <v>2</v>
      </c>
      <c r="D21" s="15">
        <v>28</v>
      </c>
      <c r="E21" s="15"/>
      <c r="F21" s="15"/>
      <c r="G21" s="1"/>
      <c r="H21" s="1"/>
      <c r="I21" s="1"/>
      <c r="J21" s="1"/>
      <c r="K21" s="23">
        <f t="shared" si="0"/>
        <v>2</v>
      </c>
      <c r="L21" s="23">
        <f t="shared" si="1"/>
        <v>28</v>
      </c>
      <c r="M21" s="23">
        <f t="shared" si="2"/>
        <v>0</v>
      </c>
      <c r="N21" s="23">
        <f t="shared" si="3"/>
        <v>0</v>
      </c>
      <c r="O21" s="31"/>
      <c r="P21" s="31"/>
      <c r="Q21" s="31"/>
      <c r="R21" s="31"/>
      <c r="S21" s="1">
        <v>432945</v>
      </c>
      <c r="T21" s="7"/>
      <c r="U21" s="8">
        <f t="shared" si="4"/>
        <v>0.4619524419960965</v>
      </c>
      <c r="V21" s="8">
        <f t="shared" si="5"/>
        <v>6.467334187945351</v>
      </c>
      <c r="W21" s="8">
        <f t="shared" si="6"/>
        <v>0</v>
      </c>
      <c r="X21" s="8">
        <f t="shared" si="7"/>
        <v>0</v>
      </c>
      <c r="Y21" s="8">
        <f t="shared" si="8"/>
        <v>0.4619524419960965</v>
      </c>
      <c r="Z21" s="8">
        <f t="shared" si="9"/>
        <v>6.467334187945351</v>
      </c>
      <c r="AA21" s="8"/>
      <c r="AB21" s="8"/>
      <c r="AC21" s="7">
        <v>393715</v>
      </c>
      <c r="AD21" s="32">
        <f>S21/AC21</f>
        <v>1.0996406029742327</v>
      </c>
    </row>
    <row r="22" spans="1:30" ht="15.75">
      <c r="A22" s="12" t="s">
        <v>52</v>
      </c>
      <c r="B22" s="1" t="s">
        <v>22</v>
      </c>
      <c r="C22" s="15">
        <v>433</v>
      </c>
      <c r="D22" s="15">
        <v>7236</v>
      </c>
      <c r="E22" s="15">
        <v>75</v>
      </c>
      <c r="F22" s="15">
        <v>1132</v>
      </c>
      <c r="G22" s="1">
        <v>26</v>
      </c>
      <c r="H22" s="1">
        <v>454</v>
      </c>
      <c r="I22" s="1">
        <v>8</v>
      </c>
      <c r="J22" s="1">
        <v>71</v>
      </c>
      <c r="K22" s="23">
        <f t="shared" si="0"/>
        <v>459</v>
      </c>
      <c r="L22" s="23">
        <f t="shared" si="1"/>
        <v>7690</v>
      </c>
      <c r="M22" s="23">
        <f t="shared" si="2"/>
        <v>83</v>
      </c>
      <c r="N22" s="23">
        <f t="shared" si="3"/>
        <v>1203</v>
      </c>
      <c r="O22" s="31">
        <v>195</v>
      </c>
      <c r="P22" s="31">
        <v>1603</v>
      </c>
      <c r="Q22" s="31"/>
      <c r="R22" s="31"/>
      <c r="S22" s="1">
        <v>10452405</v>
      </c>
      <c r="U22" s="8">
        <f t="shared" si="4"/>
        <v>4.142587280152271</v>
      </c>
      <c r="V22" s="8">
        <f t="shared" si="5"/>
        <v>69.22808674175943</v>
      </c>
      <c r="W22" s="8">
        <f t="shared" si="6"/>
        <v>0.24874658033246894</v>
      </c>
      <c r="X22" s="8">
        <f t="shared" si="7"/>
        <v>4.3434979796515725</v>
      </c>
      <c r="Y22" s="8">
        <f t="shared" si="8"/>
        <v>4.39133386048474</v>
      </c>
      <c r="Z22" s="8">
        <f t="shared" si="9"/>
        <v>73.571584721411</v>
      </c>
      <c r="AA22" s="8">
        <f>+O22/$S22*100000</f>
        <v>1.865599352493517</v>
      </c>
      <c r="AB22" s="8">
        <f>+P22/$S22*100000</f>
        <v>15.336183395113373</v>
      </c>
      <c r="AC22" s="6">
        <v>9290483</v>
      </c>
      <c r="AD22" s="32">
        <f>S22/AC22</f>
        <v>1.1250658334986459</v>
      </c>
    </row>
    <row r="23" spans="1:30" ht="15.75">
      <c r="A23" s="12" t="s">
        <v>53</v>
      </c>
      <c r="B23" s="1" t="s">
        <v>23</v>
      </c>
      <c r="C23" s="15">
        <v>18</v>
      </c>
      <c r="D23" s="15">
        <v>477</v>
      </c>
      <c r="E23" s="15">
        <v>4</v>
      </c>
      <c r="F23" s="15">
        <v>43</v>
      </c>
      <c r="G23" s="1"/>
      <c r="H23" s="1"/>
      <c r="I23" s="1"/>
      <c r="J23" s="1"/>
      <c r="K23" s="23">
        <f t="shared" si="0"/>
        <v>18</v>
      </c>
      <c r="L23" s="23">
        <f t="shared" si="1"/>
        <v>477</v>
      </c>
      <c r="M23" s="23">
        <f t="shared" si="2"/>
        <v>4</v>
      </c>
      <c r="N23" s="23">
        <f t="shared" si="3"/>
        <v>43</v>
      </c>
      <c r="O23" s="31">
        <v>8</v>
      </c>
      <c r="P23" s="31">
        <v>58</v>
      </c>
      <c r="Q23" s="31"/>
      <c r="R23" s="31"/>
      <c r="S23" s="1">
        <v>935175</v>
      </c>
      <c r="U23" s="8">
        <f t="shared" si="4"/>
        <v>1.9247734381265538</v>
      </c>
      <c r="V23" s="8">
        <f t="shared" si="5"/>
        <v>51.00649611035368</v>
      </c>
      <c r="W23" s="8">
        <f t="shared" si="6"/>
        <v>0</v>
      </c>
      <c r="X23" s="8">
        <f t="shared" si="7"/>
        <v>0</v>
      </c>
      <c r="Y23" s="8">
        <f t="shared" si="8"/>
        <v>1.9247734381265538</v>
      </c>
      <c r="Z23" s="8">
        <f t="shared" si="9"/>
        <v>51.00649611035368</v>
      </c>
      <c r="AA23" s="8">
        <f>+O23/$S23*100000</f>
        <v>0.8554548613895794</v>
      </c>
      <c r="AB23" s="8">
        <f>+P23/$S23*100000</f>
        <v>6.202047745074451</v>
      </c>
      <c r="AC23" s="7">
        <v>868456</v>
      </c>
      <c r="AD23" s="32">
        <f>S23/AC23</f>
        <v>1.0768248477758229</v>
      </c>
    </row>
    <row r="24" spans="1:30" ht="15.75">
      <c r="A24" s="12" t="s">
        <v>54</v>
      </c>
      <c r="B24" s="1" t="s">
        <v>24</v>
      </c>
      <c r="C24" s="15">
        <v>13</v>
      </c>
      <c r="D24" s="15">
        <v>240</v>
      </c>
      <c r="E24" s="15"/>
      <c r="F24" s="15"/>
      <c r="G24" s="1"/>
      <c r="H24" s="1"/>
      <c r="I24" s="1"/>
      <c r="J24" s="1"/>
      <c r="K24" s="23">
        <f t="shared" si="0"/>
        <v>13</v>
      </c>
      <c r="L24" s="23">
        <f t="shared" si="1"/>
        <v>240</v>
      </c>
      <c r="M24" s="23">
        <f t="shared" si="2"/>
        <v>0</v>
      </c>
      <c r="N24" s="23">
        <f t="shared" si="3"/>
        <v>0</v>
      </c>
      <c r="O24" s="31"/>
      <c r="P24" s="31"/>
      <c r="Q24" s="31"/>
      <c r="R24" s="31"/>
      <c r="S24" s="1">
        <v>2038235</v>
      </c>
      <c r="U24" s="8">
        <f t="shared" si="4"/>
        <v>0.637806729842241</v>
      </c>
      <c r="V24" s="8">
        <f t="shared" si="5"/>
        <v>11.774893474010602</v>
      </c>
      <c r="W24" s="8">
        <f t="shared" si="6"/>
        <v>0</v>
      </c>
      <c r="X24" s="8">
        <f t="shared" si="7"/>
        <v>0</v>
      </c>
      <c r="Y24" s="8">
        <f t="shared" si="8"/>
        <v>0.637806729842241</v>
      </c>
      <c r="Z24" s="8">
        <f t="shared" si="9"/>
        <v>11.774893474010602</v>
      </c>
      <c r="AA24" s="8"/>
      <c r="AB24" s="8"/>
      <c r="AC24" s="7">
        <v>2073737</v>
      </c>
      <c r="AD24" s="32">
        <f>S24/AC24</f>
        <v>0.9828801820095798</v>
      </c>
    </row>
    <row r="25" spans="1:30" ht="15.75">
      <c r="A25" s="12" t="s">
        <v>55</v>
      </c>
      <c r="B25" s="1" t="s">
        <v>25</v>
      </c>
      <c r="C25" s="15">
        <v>16</v>
      </c>
      <c r="D25" s="15">
        <v>181</v>
      </c>
      <c r="E25" s="15"/>
      <c r="F25" s="15"/>
      <c r="G25" s="1"/>
      <c r="H25" s="1"/>
      <c r="I25" s="1"/>
      <c r="J25" s="1"/>
      <c r="K25" s="23">
        <f t="shared" si="0"/>
        <v>16</v>
      </c>
      <c r="L25" s="23">
        <f t="shared" si="1"/>
        <v>181</v>
      </c>
      <c r="M25" s="23">
        <f t="shared" si="2"/>
        <v>0</v>
      </c>
      <c r="N25" s="23">
        <f t="shared" si="3"/>
        <v>0</v>
      </c>
      <c r="O25" s="31"/>
      <c r="P25" s="31"/>
      <c r="Q25" s="31"/>
      <c r="R25" s="31"/>
      <c r="S25" s="1">
        <v>1100921</v>
      </c>
      <c r="U25" s="8">
        <f t="shared" si="4"/>
        <v>1.4533286221263833</v>
      </c>
      <c r="V25" s="8">
        <f t="shared" si="5"/>
        <v>16.44078003780471</v>
      </c>
      <c r="W25" s="8">
        <f t="shared" si="6"/>
        <v>0</v>
      </c>
      <c r="X25" s="8">
        <f t="shared" si="7"/>
        <v>0</v>
      </c>
      <c r="Y25" s="8">
        <f t="shared" si="8"/>
        <v>1.4533286221263833</v>
      </c>
      <c r="Z25" s="8">
        <f t="shared" si="9"/>
        <v>16.44078003780471</v>
      </c>
      <c r="AA25" s="8"/>
      <c r="AB25" s="8"/>
      <c r="AC25" s="7">
        <v>958877</v>
      </c>
      <c r="AD25" s="32">
        <f>S25/AC25</f>
        <v>1.1481357880103495</v>
      </c>
    </row>
    <row r="26" spans="2:30" ht="15.75">
      <c r="B26" s="1" t="s">
        <v>26</v>
      </c>
      <c r="C26" s="15">
        <f>SUM(C8:C25)</f>
        <v>2805</v>
      </c>
      <c r="D26" s="15">
        <f>SUM(D8:D25)</f>
        <v>43971</v>
      </c>
      <c r="E26" s="15">
        <f>SUM(E8:E25)</f>
        <v>613</v>
      </c>
      <c r="F26" s="15">
        <f>SUM(F8:F25)</f>
        <v>8275</v>
      </c>
      <c r="G26" s="1">
        <f>SUM(G8:G25)</f>
        <v>460</v>
      </c>
      <c r="H26" s="1">
        <f>SUM(H8:H25)</f>
        <v>10565</v>
      </c>
      <c r="I26" s="1">
        <f>SUM(I8:I25)</f>
        <v>113</v>
      </c>
      <c r="J26" s="1">
        <f>SUM(J8:J25)</f>
        <v>1833</v>
      </c>
      <c r="K26" s="23">
        <f aca="true" t="shared" si="11" ref="K26:N28">+C26+G26</f>
        <v>3265</v>
      </c>
      <c r="L26" s="23">
        <f t="shared" si="11"/>
        <v>54536</v>
      </c>
      <c r="M26" s="23">
        <f t="shared" si="11"/>
        <v>726</v>
      </c>
      <c r="N26" s="23">
        <f t="shared" si="11"/>
        <v>10108</v>
      </c>
      <c r="O26" s="31">
        <f>SUM(O8:O25)</f>
        <v>221</v>
      </c>
      <c r="P26" s="31">
        <f>SUM(P8:P25)</f>
        <v>1808</v>
      </c>
      <c r="Q26" s="31">
        <f>SUM(Q8:Q25)</f>
        <v>1</v>
      </c>
      <c r="R26" s="31">
        <f>SUM(R8:R25)</f>
        <v>3</v>
      </c>
      <c r="S26" s="1">
        <f>SUM(S8:S25)</f>
        <v>33719823</v>
      </c>
      <c r="T26" s="1"/>
      <c r="U26" s="8">
        <f aca="true" t="shared" si="12" ref="U26:V28">+C26/$S26*100000</f>
        <v>8.318549003059713</v>
      </c>
      <c r="V26" s="8">
        <f t="shared" si="12"/>
        <v>130.40104036133286</v>
      </c>
      <c r="W26" s="8">
        <f aca="true" t="shared" si="13" ref="W26:X28">+G26/$S26*100000</f>
        <v>1.364182724209436</v>
      </c>
      <c r="X26" s="8">
        <f t="shared" si="13"/>
        <v>31.33171843754933</v>
      </c>
      <c r="Y26" s="8">
        <f aca="true" t="shared" si="14" ref="Y26:Z28">+K26/$S26*100000</f>
        <v>9.682731727269148</v>
      </c>
      <c r="Z26" s="8">
        <f t="shared" si="14"/>
        <v>161.7327587988822</v>
      </c>
      <c r="AA26" s="8">
        <f aca="true" t="shared" si="15" ref="AA26:AB28">+O26/$S26*100000</f>
        <v>0.6554008305440987</v>
      </c>
      <c r="AB26" s="8">
        <f t="shared" si="15"/>
        <v>5.361831229066653</v>
      </c>
      <c r="AC26" s="6">
        <f>SUM(AC27:AC28)</f>
        <v>30726503</v>
      </c>
      <c r="AD26" s="32">
        <f>S26/AC26</f>
        <v>1.0974181799992013</v>
      </c>
    </row>
    <row r="27" spans="1:30" ht="15.75">
      <c r="A27" s="12" t="s">
        <v>56</v>
      </c>
      <c r="B27" s="1" t="s">
        <v>27</v>
      </c>
      <c r="C27" s="15">
        <f>SUM(C8:C21)</f>
        <v>2325</v>
      </c>
      <c r="D27" s="15">
        <f>SUM(D8:D21)</f>
        <v>35837</v>
      </c>
      <c r="E27" s="15">
        <f>SUM(E8:E21)</f>
        <v>534</v>
      </c>
      <c r="F27" s="15">
        <f>SUM(F8:F21)</f>
        <v>7100</v>
      </c>
      <c r="G27" s="1">
        <f>SUM(G8:G21)</f>
        <v>434</v>
      </c>
      <c r="H27" s="1">
        <f>SUM(H8:H21)</f>
        <v>10111</v>
      </c>
      <c r="I27" s="1">
        <f>SUM(I8:I21)</f>
        <v>105</v>
      </c>
      <c r="J27" s="1">
        <f>SUM(J8:J21)</f>
        <v>1762</v>
      </c>
      <c r="K27" s="23">
        <f t="shared" si="11"/>
        <v>2759</v>
      </c>
      <c r="L27" s="23">
        <f t="shared" si="11"/>
        <v>45948</v>
      </c>
      <c r="M27" s="23">
        <f t="shared" si="11"/>
        <v>639</v>
      </c>
      <c r="N27" s="23">
        <f t="shared" si="11"/>
        <v>8862</v>
      </c>
      <c r="O27" s="31">
        <f>SUM(O8:O21)</f>
        <v>18</v>
      </c>
      <c r="P27" s="31">
        <f>SUM(P8:P21)</f>
        <v>147</v>
      </c>
      <c r="Q27" s="31">
        <f>SUM(Q8:Q21)</f>
        <v>1</v>
      </c>
      <c r="R27" s="31">
        <f>SUM(R8:R21)</f>
        <v>3</v>
      </c>
      <c r="S27" s="1">
        <f>SUM(S8:S21)</f>
        <v>19193087</v>
      </c>
      <c r="T27" s="1"/>
      <c r="U27" s="8">
        <f t="shared" si="12"/>
        <v>12.113736576091172</v>
      </c>
      <c r="V27" s="8">
        <f t="shared" si="12"/>
        <v>186.7182699687653</v>
      </c>
      <c r="W27" s="8">
        <f t="shared" si="13"/>
        <v>2.2612308275370188</v>
      </c>
      <c r="X27" s="8">
        <f t="shared" si="13"/>
        <v>52.68042603047649</v>
      </c>
      <c r="Y27" s="8">
        <f t="shared" si="14"/>
        <v>14.374967403628194</v>
      </c>
      <c r="Z27" s="8">
        <f t="shared" si="14"/>
        <v>239.39869599924182</v>
      </c>
      <c r="AA27" s="8">
        <f t="shared" si="15"/>
        <v>0.09378376704070585</v>
      </c>
      <c r="AB27" s="8">
        <f t="shared" si="15"/>
        <v>0.7659007641657644</v>
      </c>
      <c r="AC27" s="6">
        <f>SUM(AC8:AC21)</f>
        <v>17534950</v>
      </c>
      <c r="AD27" s="32">
        <f>S27/AC27</f>
        <v>1.0945618322264963</v>
      </c>
    </row>
    <row r="28" spans="1:30" ht="15.75">
      <c r="A28" s="12" t="s">
        <v>57</v>
      </c>
      <c r="B28" s="1" t="s">
        <v>28</v>
      </c>
      <c r="C28" s="15">
        <f>SUM(C22:C25)</f>
        <v>480</v>
      </c>
      <c r="D28" s="15">
        <f>SUM(D22:D25)</f>
        <v>8134</v>
      </c>
      <c r="E28" s="15">
        <f>SUM(E22:E25)</f>
        <v>79</v>
      </c>
      <c r="F28" s="15">
        <f>SUM(F22:F25)</f>
        <v>1175</v>
      </c>
      <c r="G28" s="1">
        <f>SUM(G22:G25)</f>
        <v>26</v>
      </c>
      <c r="H28" s="1">
        <f>SUM(H22:H25)</f>
        <v>454</v>
      </c>
      <c r="I28" s="1">
        <f>SUM(I22:I25)</f>
        <v>8</v>
      </c>
      <c r="J28" s="1">
        <f>SUM(J22:J25)</f>
        <v>71</v>
      </c>
      <c r="K28" s="23">
        <f t="shared" si="11"/>
        <v>506</v>
      </c>
      <c r="L28" s="23">
        <f t="shared" si="11"/>
        <v>8588</v>
      </c>
      <c r="M28" s="23">
        <f t="shared" si="11"/>
        <v>87</v>
      </c>
      <c r="N28" s="23">
        <f t="shared" si="11"/>
        <v>1246</v>
      </c>
      <c r="O28" s="31">
        <f>SUM(O22:O25)</f>
        <v>203</v>
      </c>
      <c r="P28" s="31">
        <f>SUM(P22:P25)</f>
        <v>1661</v>
      </c>
      <c r="Q28" s="31">
        <f>SUM(Q22:Q25)</f>
        <v>0</v>
      </c>
      <c r="R28" s="31">
        <f>SUM(R22:R25)</f>
        <v>0</v>
      </c>
      <c r="S28" s="1">
        <f>SUM(S22:S25)</f>
        <v>14526736</v>
      </c>
      <c r="T28" s="1"/>
      <c r="U28" s="8">
        <f t="shared" si="12"/>
        <v>3.3042522422105005</v>
      </c>
      <c r="V28" s="8">
        <f t="shared" si="12"/>
        <v>55.99330778779211</v>
      </c>
      <c r="W28" s="8">
        <f t="shared" si="13"/>
        <v>0.17898032978640213</v>
      </c>
      <c r="X28" s="8">
        <f t="shared" si="13"/>
        <v>3.125271912424099</v>
      </c>
      <c r="Y28" s="8">
        <f t="shared" si="14"/>
        <v>3.483232571996903</v>
      </c>
      <c r="Z28" s="8">
        <f t="shared" si="14"/>
        <v>59.11857970021621</v>
      </c>
      <c r="AA28" s="8">
        <f t="shared" si="15"/>
        <v>1.3974233441015242</v>
      </c>
      <c r="AB28" s="8">
        <f t="shared" si="15"/>
        <v>11.43408952981592</v>
      </c>
      <c r="AC28" s="6">
        <f>SUM(AC22:AC25)</f>
        <v>13191553</v>
      </c>
      <c r="AD28" s="32">
        <f>S28/AC28</f>
        <v>1.1012149972031344</v>
      </c>
    </row>
    <row r="29" spans="1:30" ht="15.75">
      <c r="A29" s="34" t="s">
        <v>59</v>
      </c>
      <c r="B29" s="1" t="s">
        <v>29</v>
      </c>
      <c r="C29" s="15">
        <v>36</v>
      </c>
      <c r="D29" s="15">
        <v>439</v>
      </c>
      <c r="E29" s="15">
        <v>17</v>
      </c>
      <c r="F29" s="15">
        <v>191</v>
      </c>
      <c r="G29" s="1"/>
      <c r="H29" s="1"/>
      <c r="I29" s="1"/>
      <c r="J29" s="1"/>
      <c r="K29" s="23">
        <f>+C29+G29</f>
        <v>36</v>
      </c>
      <c r="L29" s="23">
        <f>+D29+H29</f>
        <v>439</v>
      </c>
      <c r="M29" s="23">
        <f>+E29+I29</f>
        <v>17</v>
      </c>
      <c r="N29" s="23">
        <f>+F29+J29</f>
        <v>191</v>
      </c>
      <c r="O29" s="31">
        <v>138</v>
      </c>
      <c r="P29" s="31">
        <v>1476</v>
      </c>
      <c r="Q29" s="31">
        <v>8</v>
      </c>
      <c r="R29" s="31">
        <v>56</v>
      </c>
      <c r="S29" s="1">
        <v>2547825</v>
      </c>
      <c r="T29" s="1"/>
      <c r="U29" s="8">
        <f>+C29/$S29*100000</f>
        <v>1.412969886079303</v>
      </c>
      <c r="V29" s="8">
        <f>+D29/$S29*100000</f>
        <v>17.230382777467057</v>
      </c>
      <c r="W29" s="8">
        <f>+G29/$S29*100000</f>
        <v>0</v>
      </c>
      <c r="X29" s="8">
        <f>+H29/$S29*100000</f>
        <v>0</v>
      </c>
      <c r="Y29" s="8">
        <f>+K29/$S29*100000</f>
        <v>1.412969886079303</v>
      </c>
      <c r="Z29" s="8">
        <f>+L29/$S29*100000</f>
        <v>17.230382777467057</v>
      </c>
      <c r="AA29" s="8">
        <f>+O29/$S29*100000</f>
        <v>5.416384563303994</v>
      </c>
      <c r="AB29" s="8">
        <f>+P29/$S29*100000</f>
        <v>57.93176532925143</v>
      </c>
      <c r="AC29" s="7">
        <v>5024117</v>
      </c>
      <c r="AD29" s="32">
        <f>S29/AC29</f>
        <v>0.5071189623967753</v>
      </c>
    </row>
    <row r="30" spans="2:30" ht="15.75">
      <c r="B30" s="1" t="s">
        <v>30</v>
      </c>
      <c r="C30" s="19">
        <f>+C26+C29</f>
        <v>2841</v>
      </c>
      <c r="D30" s="19">
        <f>+D26+D29</f>
        <v>44410</v>
      </c>
      <c r="E30" s="19">
        <f>+E26+E29</f>
        <v>630</v>
      </c>
      <c r="F30" s="19">
        <f>+F26+F29</f>
        <v>8466</v>
      </c>
      <c r="G30">
        <f>+G26+G29</f>
        <v>460</v>
      </c>
      <c r="H30">
        <f>+H26+H29</f>
        <v>10565</v>
      </c>
      <c r="I30">
        <f>+I26+I29</f>
        <v>113</v>
      </c>
      <c r="J30">
        <f>+J26+J29</f>
        <v>1833</v>
      </c>
      <c r="K30" s="12">
        <f>+K26+K29</f>
        <v>3301</v>
      </c>
      <c r="L30" s="12">
        <f>+L26+L29</f>
        <v>54975</v>
      </c>
      <c r="M30" s="12">
        <f>+M26+M29</f>
        <v>743</v>
      </c>
      <c r="N30" s="12">
        <f>+N26+N29</f>
        <v>10299</v>
      </c>
      <c r="O30" s="32">
        <f>+O26+O29</f>
        <v>359</v>
      </c>
      <c r="P30" s="32">
        <f>+P26+P29</f>
        <v>3284</v>
      </c>
      <c r="Q30" s="32">
        <f>+Q26+Q29</f>
        <v>9</v>
      </c>
      <c r="R30" s="32">
        <f>+R26+R29</f>
        <v>59</v>
      </c>
      <c r="S30" s="1">
        <f>+S26+S29</f>
        <v>36267648</v>
      </c>
      <c r="T30" s="1"/>
      <c r="U30" s="8">
        <f>+C30/$S30*100000</f>
        <v>7.833427742543438</v>
      </c>
      <c r="V30" s="8">
        <f>+D30/$S30*100000</f>
        <v>122.45073074493278</v>
      </c>
      <c r="W30" s="8">
        <f>+G30/$S30*100000</f>
        <v>1.2683480329355794</v>
      </c>
      <c r="X30" s="8">
        <f>+H30/$S30*100000</f>
        <v>29.130645582531294</v>
      </c>
      <c r="Y30" s="8">
        <f>+K30/$S30*100000</f>
        <v>9.101775775479016</v>
      </c>
      <c r="Z30" s="8">
        <f>+L30/$S30*100000</f>
        <v>151.58137632746408</v>
      </c>
      <c r="AA30" s="8">
        <f>+O30/$S30*100000</f>
        <v>0.9898629213562458</v>
      </c>
      <c r="AB30" s="8">
        <f>+P30/$S30*100000</f>
        <v>9.054902043827049</v>
      </c>
      <c r="AC30" s="1">
        <f>+AC26+AC29</f>
        <v>35750620</v>
      </c>
      <c r="AD30" s="32">
        <f>S30/AC30</f>
        <v>1.0144620708675822</v>
      </c>
    </row>
    <row r="31" spans="3:8" ht="15.75">
      <c r="C31" s="15"/>
      <c r="D31" s="15"/>
      <c r="E31" s="15"/>
      <c r="F31" s="15"/>
      <c r="G31" s="1"/>
      <c r="H31" s="1"/>
    </row>
    <row r="32" spans="4:18" ht="15.75">
      <c r="D32" s="20">
        <f>+D30/C30</f>
        <v>15.631819781766984</v>
      </c>
      <c r="F32" s="20">
        <f>+F30/E30</f>
        <v>13.438095238095238</v>
      </c>
      <c r="H32" s="11">
        <f>+H30/G30</f>
        <v>22.967391304347824</v>
      </c>
      <c r="J32" s="11">
        <f>+J30/I30</f>
        <v>16.221238938053098</v>
      </c>
      <c r="L32" s="26">
        <f>+L30/K30</f>
        <v>16.65404422902151</v>
      </c>
      <c r="N32" s="26">
        <f>+N30/M30</f>
        <v>13.861372812920592</v>
      </c>
      <c r="P32" s="33">
        <f>+P30/O30</f>
        <v>9.147632311977716</v>
      </c>
      <c r="R32" s="33">
        <f>+R30/Q30</f>
        <v>6.555555555555555</v>
      </c>
    </row>
  </sheetData>
  <sheetProtection/>
  <mergeCells count="12">
    <mergeCell ref="C5:D5"/>
    <mergeCell ref="E5:F5"/>
    <mergeCell ref="G5:H5"/>
    <mergeCell ref="I5:J5"/>
    <mergeCell ref="K5:L5"/>
    <mergeCell ref="M5:N5"/>
    <mergeCell ref="O5:P5"/>
    <mergeCell ref="Q5:R5"/>
    <mergeCell ref="AA3:AB3"/>
    <mergeCell ref="W5:X5"/>
    <mergeCell ref="Y5:Z5"/>
    <mergeCell ref="AA5:A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2007-03-17T17:56:10Z</dcterms:created>
  <dcterms:modified xsi:type="dcterms:W3CDTF">2017-09-03T15:24:27Z</dcterms:modified>
  <cp:category/>
  <cp:version/>
  <cp:contentType/>
  <cp:contentStatus/>
</cp:coreProperties>
</file>