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<sst xmlns="http://schemas.openxmlformats.org/spreadsheetml/2006/main" count="149" uniqueCount="86">
  <si>
    <t>Magyarország</t>
  </si>
  <si>
    <t>Horvátország</t>
  </si>
  <si>
    <t>Erdély</t>
  </si>
  <si>
    <t>Határőrvidék</t>
  </si>
  <si>
    <t>Ausztria</t>
  </si>
  <si>
    <t>Fillunger</t>
  </si>
  <si>
    <t>Tab. 16. p. 58.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</si>
  <si>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</si>
  <si>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</si>
  <si>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</si>
  <si>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</si>
  <si>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</si>
  <si>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</si>
  <si>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</si>
  <si>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</si>
  <si>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Morvaország</t>
  </si>
  <si>
    <t>Szilézia</t>
  </si>
  <si>
    <t>Galícia</t>
  </si>
  <si>
    <t>Bukovina</t>
  </si>
  <si>
    <t>Dalmácia</t>
  </si>
  <si>
    <t>Velence</t>
  </si>
  <si>
    <t>Monarchia</t>
  </si>
  <si>
    <t>Velence nélkül</t>
  </si>
  <si>
    <t>Magyar korona országai</t>
  </si>
  <si>
    <t>Alpenländer</t>
  </si>
  <si>
    <t>Sudetenländer</t>
  </si>
  <si>
    <t>Karstländer</t>
  </si>
  <si>
    <t>Karpathenländer</t>
  </si>
  <si>
    <t>Köles</t>
  </si>
  <si>
    <t>mérő</t>
  </si>
  <si>
    <t>ár</t>
  </si>
  <si>
    <t>érték</t>
  </si>
  <si>
    <t>Búza</t>
  </si>
  <si>
    <t>Rozs</t>
  </si>
  <si>
    <t>Árpa</t>
  </si>
  <si>
    <t>Zab</t>
  </si>
  <si>
    <t>Kukorica</t>
  </si>
  <si>
    <t>Kétszeres és tönköly</t>
  </si>
  <si>
    <t>Hajdina, Pohánka</t>
  </si>
  <si>
    <t>Gabonafélék</t>
  </si>
  <si>
    <t xml:space="preserve">             </t>
  </si>
  <si>
    <t xml:space="preserve">         </t>
  </si>
  <si>
    <t xml:space="preserve">      </t>
  </si>
  <si>
    <t xml:space="preserve">  </t>
  </si>
  <si>
    <t>Rizs</t>
  </si>
  <si>
    <t>Borsó</t>
  </si>
  <si>
    <t>Lencse</t>
  </si>
  <si>
    <t>Bab</t>
  </si>
  <si>
    <t>Hüvelyesek</t>
  </si>
  <si>
    <t>Egyéb hüvelyes</t>
  </si>
  <si>
    <t>Burgonya</t>
  </si>
  <si>
    <t>Káposzta</t>
  </si>
  <si>
    <t>Cukorrépa</t>
  </si>
  <si>
    <t>Csehország</t>
  </si>
  <si>
    <t xml:space="preserve">        </t>
  </si>
  <si>
    <t>Takarmányrépa</t>
  </si>
  <si>
    <t>Sárgarépa, egyéb répa</t>
  </si>
  <si>
    <t>Len</t>
  </si>
  <si>
    <t>Kender</t>
  </si>
  <si>
    <t>vámmázsa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</si>
  <si>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</si>
  <si>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</si>
  <si>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</si>
  <si>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</si>
  <si>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</si>
  <si>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</si>
  <si>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</si>
  <si>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</si>
  <si>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</si>
  <si>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</si>
  <si>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</si>
  <si>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</si>
  <si>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</si>
  <si>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</si>
  <si>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C17</t>
  </si>
  <si>
    <t>M0</t>
  </si>
  <si>
    <t>M8</t>
  </si>
  <si>
    <t>M7</t>
  </si>
  <si>
    <t>M9</t>
  </si>
  <si>
    <t>M00</t>
  </si>
  <si>
    <t>C00</t>
  </si>
  <si>
    <t>S0</t>
  </si>
  <si>
    <t>S7</t>
  </si>
  <si>
    <t>S9</t>
  </si>
  <si>
    <t>S8</t>
  </si>
  <si>
    <t>kontroll aut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</si>
</sst>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#,##0.0"/>
  </numFmts>
  <fonts count="44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8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Fill="1" applyBorder="1" applyAlignment="1" applyProtection="1" quotePrefix="1">
      <alignment vertical="top"/>
      <protection/>
    </xf>
    <xf numFmtId="3" fontId="3" fillId="0" borderId="0" xfId="0" applyNumberFormat="1" applyFont="1" applyFill="1" applyBorder="1" applyAlignment="1" applyProtection="1" quotePrefix="1">
      <alignment vertical="top"/>
      <protection/>
    </xf>
    <xf numFmtId="3" fontId="3" fillId="0" borderId="0" xfId="0" applyNumberFormat="1" applyFont="1" applyFill="1" applyBorder="1" applyAlignment="1" applyProtection="1" quotePrefix="1">
      <alignment horizontal="right" vertical="top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horizontal="center"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8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7"/>
  <sheetViews>
    <sheetView tabSelected="1" zoomScalePageLayoutView="0" workbookViewId="0" topLeftCell="A1">
      <pane xSplit="2" ySplit="3" topLeftCell="C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B38"/>
    </sheetView>
  </sheetViews>
  <sheetFormatPr defaultColWidth="9.140625" defaultRowHeight="12.75"/>
  <cols>
    <col min="1" max="1" width="9.140625" style="30" customWidth="1"/>
    <col min="2" max="2" width="26.57421875" style="1" customWidth="1"/>
    <col min="3" max="3" width="14.421875" style="20" customWidth="1"/>
    <col min="4" max="4" width="8.57421875" style="1" customWidth="1"/>
    <col min="5" max="5" width="14.140625" style="20" customWidth="1"/>
    <col min="6" max="6" width="13.00390625" style="20" customWidth="1"/>
    <col min="7" max="7" width="9.8515625" style="1" customWidth="1"/>
    <col min="8" max="9" width="13.140625" style="20" customWidth="1"/>
    <col min="10" max="10" width="8.28125" style="1" customWidth="1"/>
    <col min="11" max="11" width="12.7109375" style="20" customWidth="1"/>
    <col min="12" max="12" width="11.421875" style="20" customWidth="1"/>
    <col min="13" max="13" width="7.57421875" style="1" customWidth="1"/>
    <col min="14" max="15" width="12.140625" style="20" customWidth="1"/>
    <col min="16" max="16" width="9.140625" style="1" customWidth="1"/>
    <col min="17" max="17" width="12.57421875" style="20" customWidth="1"/>
    <col min="18" max="18" width="12.7109375" style="20" customWidth="1"/>
    <col min="19" max="19" width="9.140625" style="1" customWidth="1"/>
    <col min="20" max="20" width="12.140625" style="20" customWidth="1"/>
    <col min="21" max="21" width="10.7109375" style="20" bestFit="1" customWidth="1"/>
    <col min="22" max="22" width="9.140625" style="1" customWidth="1"/>
    <col min="23" max="23" width="12.7109375" style="20" customWidth="1"/>
    <col min="24" max="24" width="10.7109375" style="20" bestFit="1" customWidth="1"/>
    <col min="25" max="25" width="9.28125" style="1" bestFit="1" customWidth="1"/>
    <col min="26" max="26" width="11.7109375" style="20" customWidth="1"/>
    <col min="27" max="27" width="13.421875" style="10" customWidth="1"/>
    <col min="28" max="28" width="14.00390625" style="10" customWidth="1"/>
    <col min="29" max="29" width="11.7109375" style="1" customWidth="1"/>
    <col min="30" max="31" width="9.140625" style="1" customWidth="1"/>
    <col min="32" max="32" width="14.28125" style="20" customWidth="1"/>
    <col min="33" max="33" width="9.140625" style="1" customWidth="1"/>
    <col min="34" max="34" width="13.7109375" style="20" customWidth="1"/>
    <col min="35" max="35" width="9.140625" style="20" customWidth="1"/>
    <col min="36" max="36" width="9.140625" style="1" customWidth="1"/>
    <col min="37" max="37" width="13.28125" style="20" customWidth="1"/>
    <col min="38" max="38" width="9.140625" style="20" customWidth="1"/>
    <col min="39" max="39" width="9.140625" style="1" customWidth="1"/>
    <col min="40" max="40" width="12.8515625" style="20" customWidth="1"/>
    <col min="41" max="41" width="11.421875" style="12" customWidth="1"/>
    <col min="42" max="42" width="9.140625" style="1" customWidth="1"/>
    <col min="43" max="43" width="12.8515625" style="20" customWidth="1"/>
    <col min="44" max="45" width="11.421875" style="25" customWidth="1"/>
    <col min="46" max="46" width="14.28125" style="20" customWidth="1"/>
    <col min="47" max="47" width="9.140625" style="1" customWidth="1"/>
    <col min="48" max="48" width="13.28125" style="20" customWidth="1"/>
    <col min="49" max="49" width="13.00390625" style="20" customWidth="1"/>
    <col min="50" max="50" width="10.140625" style="1" bestFit="1" customWidth="1"/>
    <col min="51" max="51" width="12.28125" style="20" customWidth="1"/>
    <col min="52" max="52" width="14.00390625" style="20" customWidth="1"/>
    <col min="53" max="53" width="9.140625" style="1" customWidth="1"/>
    <col min="54" max="54" width="15.00390625" style="20" customWidth="1"/>
    <col min="55" max="55" width="13.57421875" style="20" customWidth="1"/>
    <col min="56" max="56" width="12.57421875" style="1" customWidth="1"/>
    <col min="57" max="57" width="11.28125" style="20" customWidth="1"/>
    <col min="58" max="58" width="15.57421875" style="20" customWidth="1"/>
    <col min="59" max="59" width="12.140625" style="1" customWidth="1"/>
    <col min="60" max="60" width="11.421875" style="20" customWidth="1"/>
    <col min="61" max="61" width="12.7109375" style="20" customWidth="1"/>
    <col min="62" max="62" width="13.421875" style="1" customWidth="1"/>
    <col min="63" max="63" width="12.8515625" style="20" customWidth="1"/>
    <col min="64" max="64" width="10.57421875" style="20" customWidth="1"/>
    <col min="65" max="65" width="9.140625" style="1" customWidth="1"/>
    <col min="66" max="66" width="12.8515625" style="20" customWidth="1"/>
    <col min="67" max="16384" width="9.140625" style="1" customWidth="1"/>
  </cols>
  <sheetData>
    <row r="1" spans="2:27" ht="15.75">
      <c r="B1" s="6" t="s">
        <v>5</v>
      </c>
      <c r="C1" s="3"/>
      <c r="D1" s="2"/>
      <c r="E1" s="3"/>
      <c r="G1" s="2"/>
      <c r="H1" s="3"/>
      <c r="I1" s="3"/>
      <c r="J1" s="2"/>
      <c r="K1" s="3"/>
      <c r="L1" s="3"/>
      <c r="M1" s="2"/>
      <c r="N1" s="3"/>
      <c r="O1" s="12"/>
      <c r="P1" s="4"/>
      <c r="Q1" s="12"/>
      <c r="R1" s="12"/>
      <c r="S1" s="4"/>
      <c r="T1" s="12"/>
      <c r="U1" s="12"/>
      <c r="V1" s="4"/>
      <c r="W1" s="12"/>
      <c r="X1" s="12"/>
      <c r="Y1" s="4"/>
      <c r="Z1" s="12"/>
      <c r="AA1" s="14"/>
    </row>
    <row r="2" spans="1:66" s="16" customFormat="1" ht="15.75">
      <c r="A2" s="31"/>
      <c r="B2" s="16" t="s">
        <v>6</v>
      </c>
      <c r="C2" s="21" t="s">
        <v>32</v>
      </c>
      <c r="E2" s="21"/>
      <c r="F2" s="21" t="s">
        <v>37</v>
      </c>
      <c r="H2" s="21"/>
      <c r="I2" s="21" t="s">
        <v>33</v>
      </c>
      <c r="K2" s="21"/>
      <c r="L2" s="21" t="s">
        <v>34</v>
      </c>
      <c r="N2" s="21"/>
      <c r="O2" s="21" t="s">
        <v>35</v>
      </c>
      <c r="Q2" s="21"/>
      <c r="R2" s="21" t="s">
        <v>36</v>
      </c>
      <c r="T2" s="21"/>
      <c r="U2" s="21" t="s">
        <v>28</v>
      </c>
      <c r="W2" s="21"/>
      <c r="X2" s="21" t="s">
        <v>38</v>
      </c>
      <c r="Z2" s="21"/>
      <c r="AA2" s="26" t="s">
        <v>39</v>
      </c>
      <c r="AB2" s="26"/>
      <c r="AC2" s="16" t="s">
        <v>44</v>
      </c>
      <c r="AF2" s="21" t="s">
        <v>45</v>
      </c>
      <c r="AH2" s="21"/>
      <c r="AI2" s="21" t="s">
        <v>46</v>
      </c>
      <c r="AK2" s="21"/>
      <c r="AL2" s="21" t="s">
        <v>47</v>
      </c>
      <c r="AN2" s="21"/>
      <c r="AO2" s="21" t="s">
        <v>49</v>
      </c>
      <c r="AQ2" s="21"/>
      <c r="AR2" s="29" t="s">
        <v>48</v>
      </c>
      <c r="AS2" s="29"/>
      <c r="AT2" s="21" t="s">
        <v>50</v>
      </c>
      <c r="AV2" s="21"/>
      <c r="AW2" s="21" t="s">
        <v>51</v>
      </c>
      <c r="AY2" s="21"/>
      <c r="AZ2" s="21" t="s">
        <v>52</v>
      </c>
      <c r="BB2" s="21"/>
      <c r="BC2" s="21" t="s">
        <v>55</v>
      </c>
      <c r="BE2" s="21"/>
      <c r="BF2" s="21" t="s">
        <v>56</v>
      </c>
      <c r="BH2" s="21"/>
      <c r="BI2" s="21" t="s">
        <v>57</v>
      </c>
      <c r="BK2" s="21"/>
      <c r="BL2" s="21" t="s">
        <v>58</v>
      </c>
      <c r="BN2" s="21"/>
    </row>
    <row r="3" spans="1:66" s="10" customFormat="1" ht="15.75">
      <c r="A3" s="32"/>
      <c r="B3" s="8"/>
      <c r="C3" s="18" t="s">
        <v>29</v>
      </c>
      <c r="D3" s="15" t="s">
        <v>30</v>
      </c>
      <c r="E3" s="18" t="s">
        <v>31</v>
      </c>
      <c r="F3" s="18" t="s">
        <v>29</v>
      </c>
      <c r="G3" s="15" t="s">
        <v>30</v>
      </c>
      <c r="H3" s="18" t="s">
        <v>31</v>
      </c>
      <c r="I3" s="18" t="s">
        <v>29</v>
      </c>
      <c r="J3" s="15" t="s">
        <v>30</v>
      </c>
      <c r="K3" s="18" t="s">
        <v>31</v>
      </c>
      <c r="L3" s="18" t="s">
        <v>29</v>
      </c>
      <c r="M3" s="15" t="s">
        <v>30</v>
      </c>
      <c r="N3" s="18" t="s">
        <v>31</v>
      </c>
      <c r="O3" s="18" t="s">
        <v>29</v>
      </c>
      <c r="P3" s="15" t="s">
        <v>30</v>
      </c>
      <c r="Q3" s="18" t="s">
        <v>31</v>
      </c>
      <c r="R3" s="18" t="s">
        <v>29</v>
      </c>
      <c r="S3" s="15" t="s">
        <v>30</v>
      </c>
      <c r="T3" s="18" t="s">
        <v>31</v>
      </c>
      <c r="U3" s="18" t="s">
        <v>29</v>
      </c>
      <c r="V3" s="15" t="s">
        <v>30</v>
      </c>
      <c r="W3" s="18" t="s">
        <v>31</v>
      </c>
      <c r="X3" s="18" t="s">
        <v>29</v>
      </c>
      <c r="Y3" s="15" t="s">
        <v>30</v>
      </c>
      <c r="Z3" s="18" t="s">
        <v>31</v>
      </c>
      <c r="AA3" s="18" t="s">
        <v>29</v>
      </c>
      <c r="AB3" s="18" t="s">
        <v>31</v>
      </c>
      <c r="AC3" s="18" t="s">
        <v>29</v>
      </c>
      <c r="AD3" s="15" t="s">
        <v>30</v>
      </c>
      <c r="AE3" s="18" t="s">
        <v>31</v>
      </c>
      <c r="AF3" s="18" t="s">
        <v>29</v>
      </c>
      <c r="AG3" s="15" t="s">
        <v>30</v>
      </c>
      <c r="AH3" s="18" t="s">
        <v>31</v>
      </c>
      <c r="AI3" s="18" t="s">
        <v>29</v>
      </c>
      <c r="AJ3" s="15" t="s">
        <v>30</v>
      </c>
      <c r="AK3" s="18" t="s">
        <v>31</v>
      </c>
      <c r="AL3" s="18" t="s">
        <v>29</v>
      </c>
      <c r="AM3" s="15" t="s">
        <v>30</v>
      </c>
      <c r="AN3" s="18" t="s">
        <v>31</v>
      </c>
      <c r="AO3" s="18" t="s">
        <v>29</v>
      </c>
      <c r="AP3" s="15" t="s">
        <v>30</v>
      </c>
      <c r="AQ3" s="18" t="s">
        <v>31</v>
      </c>
      <c r="AR3" s="28" t="s">
        <v>29</v>
      </c>
      <c r="AS3" s="28" t="s">
        <v>31</v>
      </c>
      <c r="AT3" s="18" t="s">
        <v>29</v>
      </c>
      <c r="AU3" s="15" t="s">
        <v>30</v>
      </c>
      <c r="AV3" s="18" t="s">
        <v>31</v>
      </c>
      <c r="AW3" s="18" t="s">
        <v>59</v>
      </c>
      <c r="AX3" s="15" t="s">
        <v>30</v>
      </c>
      <c r="AY3" s="18" t="s">
        <v>31</v>
      </c>
      <c r="AZ3" s="18" t="s">
        <v>59</v>
      </c>
      <c r="BA3" s="15" t="s">
        <v>30</v>
      </c>
      <c r="BB3" s="18" t="s">
        <v>31</v>
      </c>
      <c r="BC3" s="18" t="s">
        <v>59</v>
      </c>
      <c r="BD3" s="15" t="s">
        <v>30</v>
      </c>
      <c r="BE3" s="18" t="s">
        <v>31</v>
      </c>
      <c r="BF3" s="18" t="s">
        <v>59</v>
      </c>
      <c r="BG3" s="15" t="s">
        <v>30</v>
      </c>
      <c r="BH3" s="18" t="s">
        <v>31</v>
      </c>
      <c r="BI3" s="18" t="s">
        <v>59</v>
      </c>
      <c r="BJ3" s="15" t="s">
        <v>30</v>
      </c>
      <c r="BK3" s="18" t="s">
        <v>31</v>
      </c>
      <c r="BL3" s="18" t="s">
        <v>59</v>
      </c>
      <c r="BM3" s="15" t="s">
        <v>30</v>
      </c>
      <c r="BN3" s="18" t="s">
        <v>31</v>
      </c>
    </row>
    <row r="4" spans="2:27" ht="15.75">
      <c r="B4" s="2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3"/>
      <c r="O4" s="12"/>
      <c r="P4" s="4"/>
      <c r="Q4" s="12"/>
      <c r="R4" s="12"/>
      <c r="S4" s="4"/>
      <c r="T4" s="12"/>
      <c r="U4" s="12"/>
      <c r="V4" s="4"/>
      <c r="W4" s="12"/>
      <c r="X4" s="12"/>
      <c r="Y4" s="4"/>
      <c r="Z4" s="12"/>
      <c r="AA4" s="14"/>
    </row>
    <row r="5" spans="1:66" ht="15.75">
      <c r="A5" s="35" t="s">
        <v>60</v>
      </c>
      <c r="B5" s="2" t="s">
        <v>7</v>
      </c>
      <c r="C5" s="3">
        <v>1221450</v>
      </c>
      <c r="D5" s="5">
        <v>4.3</v>
      </c>
      <c r="E5" s="3">
        <v>5252235</v>
      </c>
      <c r="F5" s="3"/>
      <c r="G5" s="2"/>
      <c r="H5" s="3"/>
      <c r="I5" s="3">
        <v>5350272</v>
      </c>
      <c r="J5" s="5">
        <v>2.84</v>
      </c>
      <c r="K5" s="3">
        <v>15194772</v>
      </c>
      <c r="L5" s="3">
        <v>991809</v>
      </c>
      <c r="M5" s="5">
        <v>2.38</v>
      </c>
      <c r="N5" s="22">
        <v>2360505</v>
      </c>
      <c r="O5" s="12">
        <v>5407049</v>
      </c>
      <c r="P5" s="4">
        <v>2.02</v>
      </c>
      <c r="Q5" s="12">
        <v>10922240</v>
      </c>
      <c r="R5" s="12">
        <v>11050</v>
      </c>
      <c r="S5" s="4">
        <v>3.4</v>
      </c>
      <c r="T5" s="12">
        <v>37570</v>
      </c>
      <c r="U5" s="12">
        <v>4706</v>
      </c>
      <c r="V5" s="4">
        <v>5.52</v>
      </c>
      <c r="W5" s="12">
        <v>25977</v>
      </c>
      <c r="X5" s="12">
        <v>86948</v>
      </c>
      <c r="Y5" s="4">
        <v>4.42</v>
      </c>
      <c r="Z5" s="12">
        <v>384310</v>
      </c>
      <c r="AA5" s="25">
        <f aca="true" t="shared" si="0" ref="AA5:AA18">+C5+F5+I5+L5+O5+U5+X5</f>
        <v>13062234</v>
      </c>
      <c r="AB5" s="25">
        <f aca="true" t="shared" si="1" ref="AB5:AB18">+E5+H5+K5+N5+Q5+W5+Z5</f>
        <v>34140039</v>
      </c>
      <c r="AC5" s="4"/>
      <c r="AD5" s="4"/>
      <c r="AE5" s="4"/>
      <c r="AF5" s="12">
        <v>27427</v>
      </c>
      <c r="AG5" s="4">
        <v>8.7</v>
      </c>
      <c r="AH5" s="12">
        <f>+AF5*AG5</f>
        <v>238614.9</v>
      </c>
      <c r="AI5" s="12">
        <v>8701</v>
      </c>
      <c r="AJ5" s="4">
        <v>10.11</v>
      </c>
      <c r="AK5" s="12">
        <f>+AI5*AJ5</f>
        <v>87967.11</v>
      </c>
      <c r="AL5" s="12">
        <v>1820</v>
      </c>
      <c r="AM5" s="4">
        <v>7.04</v>
      </c>
      <c r="AN5" s="12">
        <f>+AL5*AM5</f>
        <v>12812.8</v>
      </c>
      <c r="AO5" s="12">
        <v>522161</v>
      </c>
      <c r="AP5" s="4">
        <v>1</v>
      </c>
      <c r="AQ5" s="12">
        <v>522161</v>
      </c>
      <c r="AR5" s="25">
        <f>+AF5+AI5+AL5+AO5</f>
        <v>560109</v>
      </c>
      <c r="AS5" s="25">
        <f>+AH5+AK5+AN5+AQ5</f>
        <v>861555.81</v>
      </c>
      <c r="AT5" s="12">
        <v>2162772</v>
      </c>
      <c r="AU5" s="4">
        <v>1.57</v>
      </c>
      <c r="AV5" s="12">
        <v>3395552</v>
      </c>
      <c r="AW5" s="12">
        <v>154460</v>
      </c>
      <c r="AX5" s="4">
        <v>2.5</v>
      </c>
      <c r="AY5" s="12">
        <v>386150</v>
      </c>
      <c r="AZ5" s="12">
        <v>735217</v>
      </c>
      <c r="BA5" s="4">
        <v>0.4</v>
      </c>
      <c r="BB5" s="12">
        <v>294086</v>
      </c>
      <c r="BC5" s="12">
        <v>778049</v>
      </c>
      <c r="BD5" s="4">
        <v>0.38</v>
      </c>
      <c r="BE5" s="12">
        <v>295658.62</v>
      </c>
      <c r="BF5" s="12">
        <v>226080</v>
      </c>
      <c r="BG5" s="4">
        <v>0.52</v>
      </c>
      <c r="BH5" s="12">
        <v>117562</v>
      </c>
      <c r="BI5" s="12">
        <v>8685</v>
      </c>
      <c r="BJ5" s="4">
        <v>18</v>
      </c>
      <c r="BK5" s="12">
        <v>156330</v>
      </c>
      <c r="BL5" s="12">
        <v>3199</v>
      </c>
      <c r="BM5" s="4">
        <v>17.5</v>
      </c>
      <c r="BN5" s="12">
        <f aca="true" t="shared" si="2" ref="BN5:BN16">+BL5*BM5</f>
        <v>55982.5</v>
      </c>
    </row>
    <row r="6" spans="1:66" ht="15.75">
      <c r="A6" s="35" t="s">
        <v>61</v>
      </c>
      <c r="B6" s="2" t="s">
        <v>8</v>
      </c>
      <c r="C6" s="3">
        <v>1041984</v>
      </c>
      <c r="D6" s="5">
        <v>4.98</v>
      </c>
      <c r="E6" s="3">
        <v>5189080</v>
      </c>
      <c r="F6" s="3"/>
      <c r="G6" s="2"/>
      <c r="H6" s="3"/>
      <c r="I6" s="3">
        <v>2480517</v>
      </c>
      <c r="J6" s="5">
        <v>2.95</v>
      </c>
      <c r="K6" s="12">
        <v>7317525</v>
      </c>
      <c r="L6" s="3">
        <v>1083627</v>
      </c>
      <c r="M6" s="5">
        <v>2.39</v>
      </c>
      <c r="N6" s="3">
        <v>2589868</v>
      </c>
      <c r="O6" s="12">
        <v>2630219</v>
      </c>
      <c r="P6" s="4">
        <v>1.97</v>
      </c>
      <c r="Q6" s="12">
        <v>5181530</v>
      </c>
      <c r="R6" s="12">
        <v>2831</v>
      </c>
      <c r="S6" s="4">
        <v>3.24</v>
      </c>
      <c r="T6" s="12">
        <v>9172</v>
      </c>
      <c r="U6" s="12">
        <v>2235</v>
      </c>
      <c r="V6" s="4">
        <v>6.65</v>
      </c>
      <c r="W6" s="12">
        <v>14863</v>
      </c>
      <c r="X6" s="12">
        <v>3469</v>
      </c>
      <c r="Y6" s="4">
        <v>7.56</v>
      </c>
      <c r="Z6" s="12">
        <v>26225</v>
      </c>
      <c r="AA6" s="25">
        <f t="shared" si="0"/>
        <v>7242051</v>
      </c>
      <c r="AB6" s="25">
        <f t="shared" si="1"/>
        <v>20319091</v>
      </c>
      <c r="AC6" s="4"/>
      <c r="AD6" s="4"/>
      <c r="AE6" s="4"/>
      <c r="AF6" s="12">
        <v>825</v>
      </c>
      <c r="AG6" s="4">
        <v>8.65</v>
      </c>
      <c r="AH6" s="12">
        <f>+AF6*AG6</f>
        <v>7136.25</v>
      </c>
      <c r="AI6" s="12">
        <v>525</v>
      </c>
      <c r="AJ6" s="4">
        <v>11.06</v>
      </c>
      <c r="AK6" s="12">
        <v>5806</v>
      </c>
      <c r="AL6" s="12">
        <v>1012</v>
      </c>
      <c r="AM6" s="4">
        <v>6.14</v>
      </c>
      <c r="AN6" s="12">
        <f>+AL6*AM6</f>
        <v>6213.679999999999</v>
      </c>
      <c r="AO6" s="12">
        <v>813991</v>
      </c>
      <c r="AP6" s="4">
        <v>1.05</v>
      </c>
      <c r="AQ6" s="12">
        <v>845691</v>
      </c>
      <c r="AR6" s="25">
        <f aca="true" t="shared" si="3" ref="AR6:AR18">+AF6+AI6+AL6+AO6</f>
        <v>816353</v>
      </c>
      <c r="AS6" s="25">
        <f aca="true" t="shared" si="4" ref="AS6:AS18">+AH6+AK6+AN6+AQ6</f>
        <v>864846.93</v>
      </c>
      <c r="AT6" s="12">
        <v>849029</v>
      </c>
      <c r="AU6" s="4">
        <v>1.34</v>
      </c>
      <c r="AV6" s="12">
        <v>1137670</v>
      </c>
      <c r="AW6" s="12">
        <v>40230</v>
      </c>
      <c r="AX6" s="4">
        <v>2.2</v>
      </c>
      <c r="AY6" s="12">
        <v>88506</v>
      </c>
      <c r="AZ6" s="12">
        <v>27643</v>
      </c>
      <c r="BA6" s="4">
        <v>0.35</v>
      </c>
      <c r="BB6" s="12">
        <v>9675</v>
      </c>
      <c r="BC6" s="12">
        <v>315135</v>
      </c>
      <c r="BD6" s="4">
        <v>0.36</v>
      </c>
      <c r="BE6" s="12">
        <v>113448.6</v>
      </c>
      <c r="BF6" s="12"/>
      <c r="BG6" s="4"/>
      <c r="BH6" s="12"/>
      <c r="BI6" s="12">
        <v>30998</v>
      </c>
      <c r="BJ6" s="4">
        <v>18.2</v>
      </c>
      <c r="BK6" s="12">
        <v>564164</v>
      </c>
      <c r="BL6" s="12">
        <v>5363</v>
      </c>
      <c r="BM6" s="4">
        <v>17.8</v>
      </c>
      <c r="BN6" s="12">
        <f t="shared" si="2"/>
        <v>95461.40000000001</v>
      </c>
    </row>
    <row r="7" spans="1:66" ht="15.75">
      <c r="A7" s="35" t="s">
        <v>62</v>
      </c>
      <c r="B7" s="2" t="s">
        <v>9</v>
      </c>
      <c r="C7" s="3">
        <v>248379</v>
      </c>
      <c r="D7" s="5">
        <v>5.87</v>
      </c>
      <c r="E7" s="3">
        <v>1457985</v>
      </c>
      <c r="F7" s="3"/>
      <c r="G7" s="2"/>
      <c r="H7" s="3"/>
      <c r="I7" s="3">
        <v>443523</v>
      </c>
      <c r="J7" s="5">
        <v>3.73</v>
      </c>
      <c r="K7" s="3">
        <v>1654341</v>
      </c>
      <c r="L7" s="3">
        <v>51854</v>
      </c>
      <c r="M7" s="5">
        <v>3.34</v>
      </c>
      <c r="N7" s="3">
        <v>173192</v>
      </c>
      <c r="O7" s="12">
        <v>535228</v>
      </c>
      <c r="P7" s="4">
        <v>2.24</v>
      </c>
      <c r="Q7" s="12">
        <v>1198910</v>
      </c>
      <c r="R7" s="12"/>
      <c r="S7" s="4"/>
      <c r="T7" s="12"/>
      <c r="U7" s="12">
        <v>1310</v>
      </c>
      <c r="V7" s="4">
        <v>5.71</v>
      </c>
      <c r="W7" s="12">
        <v>7480</v>
      </c>
      <c r="X7" s="12">
        <v>772</v>
      </c>
      <c r="Y7" s="4">
        <v>2.29</v>
      </c>
      <c r="Z7" s="12">
        <v>1778</v>
      </c>
      <c r="AA7" s="25">
        <f t="shared" si="0"/>
        <v>1281066</v>
      </c>
      <c r="AB7" s="25">
        <f t="shared" si="1"/>
        <v>4493686</v>
      </c>
      <c r="AC7" s="4"/>
      <c r="AD7" s="4"/>
      <c r="AE7" s="4"/>
      <c r="AF7" s="12"/>
      <c r="AG7" s="4"/>
      <c r="AH7" s="12"/>
      <c r="AI7" s="12"/>
      <c r="AJ7" s="4"/>
      <c r="AK7" s="12"/>
      <c r="AL7" s="12">
        <v>6188</v>
      </c>
      <c r="AM7" s="4">
        <v>5.78</v>
      </c>
      <c r="AN7" s="12">
        <v>35766</v>
      </c>
      <c r="AO7" s="12">
        <v>3424</v>
      </c>
      <c r="AP7" s="4">
        <v>0.9</v>
      </c>
      <c r="AQ7" s="12">
        <v>3082</v>
      </c>
      <c r="AR7" s="25">
        <f t="shared" si="3"/>
        <v>9612</v>
      </c>
      <c r="AS7" s="25">
        <f t="shared" si="4"/>
        <v>38848</v>
      </c>
      <c r="AT7" s="12">
        <v>105480</v>
      </c>
      <c r="AU7" s="4">
        <v>1.83</v>
      </c>
      <c r="AV7" s="12">
        <v>193028</v>
      </c>
      <c r="AW7" s="12">
        <v>153825</v>
      </c>
      <c r="AX7" s="4">
        <v>2</v>
      </c>
      <c r="AY7" s="12">
        <v>307650</v>
      </c>
      <c r="AZ7" s="12"/>
      <c r="BA7" s="4"/>
      <c r="BB7" s="12"/>
      <c r="BC7" s="12">
        <v>50269</v>
      </c>
      <c r="BD7" s="4">
        <v>0.38</v>
      </c>
      <c r="BE7" s="12">
        <v>19102.22</v>
      </c>
      <c r="BF7" s="12"/>
      <c r="BG7" s="4"/>
      <c r="BH7" s="12"/>
      <c r="BI7" s="12">
        <v>1284</v>
      </c>
      <c r="BJ7" s="4">
        <v>18.1</v>
      </c>
      <c r="BK7" s="12">
        <v>23240</v>
      </c>
      <c r="BL7" s="12">
        <v>2285</v>
      </c>
      <c r="BM7" s="4">
        <v>17.3</v>
      </c>
      <c r="BN7" s="12">
        <f t="shared" si="2"/>
        <v>39530.5</v>
      </c>
    </row>
    <row r="8" spans="1:66" ht="15.75">
      <c r="A8" s="35" t="s">
        <v>63</v>
      </c>
      <c r="B8" s="2" t="s">
        <v>10</v>
      </c>
      <c r="C8" s="3">
        <v>997795</v>
      </c>
      <c r="D8" s="5">
        <v>4.08</v>
      </c>
      <c r="E8" s="3">
        <v>4071004</v>
      </c>
      <c r="F8" s="3"/>
      <c r="G8" s="2"/>
      <c r="H8" s="3"/>
      <c r="I8" s="3">
        <v>1917072</v>
      </c>
      <c r="J8" s="5">
        <v>2.9</v>
      </c>
      <c r="K8" s="3">
        <v>5559509</v>
      </c>
      <c r="L8" s="3">
        <v>144107</v>
      </c>
      <c r="M8" s="5">
        <v>2.6</v>
      </c>
      <c r="N8" s="3">
        <v>374678</v>
      </c>
      <c r="O8" s="12">
        <v>1973565</v>
      </c>
      <c r="P8" s="4">
        <v>1.86</v>
      </c>
      <c r="Q8" s="12">
        <v>3670830</v>
      </c>
      <c r="R8" s="12">
        <v>1248971</v>
      </c>
      <c r="S8" s="4">
        <v>2.81</v>
      </c>
      <c r="T8" s="12">
        <v>3509608</v>
      </c>
      <c r="U8" s="12">
        <v>158312</v>
      </c>
      <c r="V8" s="4">
        <v>2.96</v>
      </c>
      <c r="W8" s="12">
        <v>468604</v>
      </c>
      <c r="X8" s="12">
        <v>847220</v>
      </c>
      <c r="Y8" s="4">
        <v>2.29</v>
      </c>
      <c r="Z8" s="12">
        <v>1940134</v>
      </c>
      <c r="AA8" s="25">
        <f t="shared" si="0"/>
        <v>6038071</v>
      </c>
      <c r="AB8" s="25">
        <f t="shared" si="1"/>
        <v>16084759</v>
      </c>
      <c r="AC8" s="4"/>
      <c r="AD8" s="4"/>
      <c r="AE8" s="4"/>
      <c r="AF8" s="12">
        <v>9908</v>
      </c>
      <c r="AG8" s="4">
        <v>8.86</v>
      </c>
      <c r="AH8" s="12">
        <f>+AF8*AG8</f>
        <v>87784.87999999999</v>
      </c>
      <c r="AI8" s="12"/>
      <c r="AJ8" s="4"/>
      <c r="AK8" s="12"/>
      <c r="AL8" s="12">
        <v>6758</v>
      </c>
      <c r="AM8" s="4">
        <v>3.87</v>
      </c>
      <c r="AN8" s="12">
        <f aca="true" t="shared" si="5" ref="AN8:AN18">+AL8*AM8</f>
        <v>26153.46</v>
      </c>
      <c r="AO8" s="12">
        <v>9778</v>
      </c>
      <c r="AP8" s="4">
        <v>0.8</v>
      </c>
      <c r="AQ8" s="12">
        <v>7822</v>
      </c>
      <c r="AR8" s="25">
        <f t="shared" si="3"/>
        <v>26444</v>
      </c>
      <c r="AS8" s="25">
        <f t="shared" si="4"/>
        <v>121760.34</v>
      </c>
      <c r="AT8" s="12">
        <v>1907042</v>
      </c>
      <c r="AU8" s="4">
        <v>1.64</v>
      </c>
      <c r="AV8" s="12">
        <v>3127550</v>
      </c>
      <c r="AW8" s="12">
        <v>1037400</v>
      </c>
      <c r="AX8" s="4">
        <v>2.1</v>
      </c>
      <c r="AY8" s="12">
        <v>2178540</v>
      </c>
      <c r="AZ8" s="12"/>
      <c r="BA8" s="4"/>
      <c r="BB8" s="12"/>
      <c r="BC8" s="12">
        <v>1468668</v>
      </c>
      <c r="BD8" s="4">
        <v>0.4</v>
      </c>
      <c r="BE8" s="12">
        <v>587467.2</v>
      </c>
      <c r="BF8" s="12">
        <v>58240</v>
      </c>
      <c r="BG8" s="4">
        <v>0.48</v>
      </c>
      <c r="BH8" s="12">
        <v>27955</v>
      </c>
      <c r="BI8" s="12">
        <v>8748</v>
      </c>
      <c r="BJ8" s="4">
        <v>18.3</v>
      </c>
      <c r="BK8" s="12">
        <v>160088</v>
      </c>
      <c r="BL8" s="12">
        <v>17496</v>
      </c>
      <c r="BM8" s="4">
        <v>18</v>
      </c>
      <c r="BN8" s="12">
        <f t="shared" si="2"/>
        <v>314928</v>
      </c>
    </row>
    <row r="9" spans="1:66" ht="15.75">
      <c r="A9" s="35" t="s">
        <v>64</v>
      </c>
      <c r="B9" s="2" t="s">
        <v>11</v>
      </c>
      <c r="C9" s="3">
        <v>230556</v>
      </c>
      <c r="D9" s="5">
        <v>4.44</v>
      </c>
      <c r="E9" s="3">
        <v>1023669</v>
      </c>
      <c r="F9" s="3"/>
      <c r="G9" s="2"/>
      <c r="H9" s="3"/>
      <c r="I9" s="3">
        <v>851381</v>
      </c>
      <c r="J9" s="5">
        <v>1.82</v>
      </c>
      <c r="K9" s="3">
        <v>2400894</v>
      </c>
      <c r="L9" s="3">
        <v>206186</v>
      </c>
      <c r="M9" s="5">
        <v>2.6</v>
      </c>
      <c r="N9" s="3">
        <v>536084</v>
      </c>
      <c r="O9" s="12">
        <v>838606</v>
      </c>
      <c r="P9" s="4">
        <v>1.83</v>
      </c>
      <c r="Q9" s="12">
        <v>1534650</v>
      </c>
      <c r="R9" s="12">
        <v>110928</v>
      </c>
      <c r="S9" s="4">
        <v>3.03</v>
      </c>
      <c r="T9" s="12">
        <v>336112</v>
      </c>
      <c r="U9" s="12">
        <v>56500</v>
      </c>
      <c r="V9" s="4">
        <v>3.39</v>
      </c>
      <c r="W9" s="12">
        <v>191535</v>
      </c>
      <c r="X9" s="12">
        <v>213622</v>
      </c>
      <c r="Y9" s="4">
        <v>2.31</v>
      </c>
      <c r="Z9" s="12">
        <v>493467</v>
      </c>
      <c r="AA9" s="25">
        <f t="shared" si="0"/>
        <v>2396851</v>
      </c>
      <c r="AB9" s="25">
        <f t="shared" si="1"/>
        <v>6180299</v>
      </c>
      <c r="AC9" s="4" t="s">
        <v>40</v>
      </c>
      <c r="AD9" s="4"/>
      <c r="AE9" s="4"/>
      <c r="AF9" s="12"/>
      <c r="AG9" s="4"/>
      <c r="AH9" s="12"/>
      <c r="AI9" s="12">
        <v>3459</v>
      </c>
      <c r="AJ9" s="4">
        <v>3.91</v>
      </c>
      <c r="AK9" s="12">
        <v>13525</v>
      </c>
      <c r="AL9" s="12">
        <v>2754</v>
      </c>
      <c r="AM9" s="4">
        <v>3.79</v>
      </c>
      <c r="AN9" s="12">
        <f t="shared" si="5"/>
        <v>10437.66</v>
      </c>
      <c r="AO9" s="12">
        <v>38430</v>
      </c>
      <c r="AP9" s="4">
        <v>0.7</v>
      </c>
      <c r="AQ9" s="12">
        <v>26901</v>
      </c>
      <c r="AR9" s="25">
        <f t="shared" si="3"/>
        <v>44643</v>
      </c>
      <c r="AS9" s="25">
        <f t="shared" si="4"/>
        <v>50863.66</v>
      </c>
      <c r="AT9" s="12">
        <v>72900</v>
      </c>
      <c r="AU9" s="4">
        <v>1.02</v>
      </c>
      <c r="AV9" s="12">
        <v>74358</v>
      </c>
      <c r="AW9" s="12">
        <v>32250</v>
      </c>
      <c r="AX9" s="4">
        <v>2</v>
      </c>
      <c r="AY9" s="12">
        <v>64500</v>
      </c>
      <c r="AZ9" s="12"/>
      <c r="BA9" s="4"/>
      <c r="BB9" s="12"/>
      <c r="BC9" s="12">
        <v>518223</v>
      </c>
      <c r="BD9" s="4">
        <v>0.4</v>
      </c>
      <c r="BE9" s="12">
        <v>207289.2</v>
      </c>
      <c r="BF9" s="12" t="s">
        <v>41</v>
      </c>
      <c r="BG9" s="4"/>
      <c r="BH9" s="12" t="s">
        <v>41</v>
      </c>
      <c r="BI9" s="12">
        <v>2540</v>
      </c>
      <c r="BJ9" s="4">
        <v>18.2</v>
      </c>
      <c r="BK9" s="12">
        <v>46228</v>
      </c>
      <c r="BL9" s="12">
        <v>2607</v>
      </c>
      <c r="BM9" s="4">
        <v>18.2</v>
      </c>
      <c r="BN9" s="12">
        <f t="shared" si="2"/>
        <v>47447.4</v>
      </c>
    </row>
    <row r="10" spans="1:66" ht="15.75">
      <c r="A10" s="35" t="s">
        <v>65</v>
      </c>
      <c r="B10" s="2" t="s">
        <v>12</v>
      </c>
      <c r="C10" s="3">
        <v>337382</v>
      </c>
      <c r="D10" s="5">
        <v>4.46</v>
      </c>
      <c r="E10" s="3">
        <v>1504724</v>
      </c>
      <c r="F10" s="3"/>
      <c r="G10" s="2"/>
      <c r="H10" s="3"/>
      <c r="I10" s="3">
        <v>277733</v>
      </c>
      <c r="J10" s="5">
        <v>3.14</v>
      </c>
      <c r="K10" s="3">
        <v>872082</v>
      </c>
      <c r="L10" s="3">
        <v>192384</v>
      </c>
      <c r="M10" s="5">
        <v>2.82</v>
      </c>
      <c r="N10" s="3">
        <v>542523</v>
      </c>
      <c r="O10" s="12">
        <v>405968</v>
      </c>
      <c r="P10" s="4">
        <v>2.06</v>
      </c>
      <c r="Q10" s="12">
        <v>836294</v>
      </c>
      <c r="R10" s="12">
        <v>61364</v>
      </c>
      <c r="S10" s="4">
        <v>3.29</v>
      </c>
      <c r="T10" s="12">
        <v>201888</v>
      </c>
      <c r="U10" s="12">
        <v>213138</v>
      </c>
      <c r="V10" s="4">
        <v>3.02</v>
      </c>
      <c r="W10" s="12">
        <v>643677</v>
      </c>
      <c r="X10" s="12">
        <v>439870</v>
      </c>
      <c r="Y10" s="4">
        <v>3</v>
      </c>
      <c r="Z10" s="12">
        <v>1319610</v>
      </c>
      <c r="AA10" s="25">
        <f t="shared" si="0"/>
        <v>1866475</v>
      </c>
      <c r="AB10" s="25">
        <f t="shared" si="1"/>
        <v>5718910</v>
      </c>
      <c r="AC10" s="4"/>
      <c r="AD10" s="4"/>
      <c r="AE10" s="4"/>
      <c r="AF10" s="12"/>
      <c r="AG10" s="4"/>
      <c r="AH10" s="12"/>
      <c r="AI10" s="12"/>
      <c r="AJ10" s="4"/>
      <c r="AK10" s="12"/>
      <c r="AL10" s="12">
        <v>1082</v>
      </c>
      <c r="AM10" s="4">
        <v>3.68</v>
      </c>
      <c r="AN10" s="12">
        <f t="shared" si="5"/>
        <v>3981.76</v>
      </c>
      <c r="AP10" s="4"/>
      <c r="AQ10" s="12"/>
      <c r="AR10" s="25">
        <f t="shared" si="3"/>
        <v>1082</v>
      </c>
      <c r="AS10" s="25">
        <f t="shared" si="4"/>
        <v>3981.76</v>
      </c>
      <c r="AT10" s="12">
        <v>1424449</v>
      </c>
      <c r="AU10" s="4">
        <v>1.01</v>
      </c>
      <c r="AV10" s="12">
        <v>2720698</v>
      </c>
      <c r="AW10" s="12">
        <v>11520</v>
      </c>
      <c r="AX10" s="4">
        <v>2.15</v>
      </c>
      <c r="AY10" s="12">
        <v>24768</v>
      </c>
      <c r="AZ10" s="12"/>
      <c r="BA10" s="4"/>
      <c r="BB10" s="12"/>
      <c r="BC10" s="12">
        <v>732535</v>
      </c>
      <c r="BD10" s="4">
        <v>0.42</v>
      </c>
      <c r="BE10" s="12">
        <v>307664.7</v>
      </c>
      <c r="BF10" s="12">
        <v>12300</v>
      </c>
      <c r="BG10" s="4">
        <v>0.5</v>
      </c>
      <c r="BH10" s="12">
        <v>6150</v>
      </c>
      <c r="BI10" s="12">
        <v>3140</v>
      </c>
      <c r="BJ10" s="4">
        <v>18</v>
      </c>
      <c r="BK10" s="12">
        <v>56520</v>
      </c>
      <c r="BL10" s="12">
        <v>1314</v>
      </c>
      <c r="BM10" s="4">
        <v>18.1</v>
      </c>
      <c r="BN10" s="12">
        <f t="shared" si="2"/>
        <v>23783.4</v>
      </c>
    </row>
    <row r="11" spans="1:66" ht="15.75">
      <c r="A11" s="35" t="s">
        <v>66</v>
      </c>
      <c r="B11" s="2" t="s">
        <v>13</v>
      </c>
      <c r="C11" s="3">
        <v>326285</v>
      </c>
      <c r="D11" s="5">
        <v>4.65</v>
      </c>
      <c r="E11" s="3">
        <v>1517225</v>
      </c>
      <c r="F11" s="3">
        <v>7804</v>
      </c>
      <c r="G11" s="5">
        <v>3</v>
      </c>
      <c r="H11" s="3">
        <v>23412</v>
      </c>
      <c r="I11" s="3">
        <v>85917</v>
      </c>
      <c r="J11" s="5">
        <v>3.36</v>
      </c>
      <c r="K11" s="3">
        <v>288681</v>
      </c>
      <c r="L11" s="3">
        <v>164322</v>
      </c>
      <c r="M11" s="5">
        <v>3.04</v>
      </c>
      <c r="N11" s="3">
        <v>499540</v>
      </c>
      <c r="O11" s="12">
        <v>89267</v>
      </c>
      <c r="P11" s="4">
        <v>2.32</v>
      </c>
      <c r="Q11" s="12">
        <v>207100</v>
      </c>
      <c r="R11" s="12">
        <v>534480</v>
      </c>
      <c r="S11" s="4">
        <v>3.19</v>
      </c>
      <c r="T11" s="12">
        <v>1704991</v>
      </c>
      <c r="U11" s="12">
        <v>80927</v>
      </c>
      <c r="V11" s="4">
        <v>3.67</v>
      </c>
      <c r="W11" s="12">
        <v>297000</v>
      </c>
      <c r="X11" s="12">
        <v>87211</v>
      </c>
      <c r="Y11" s="4">
        <v>2.93</v>
      </c>
      <c r="Z11" s="23">
        <v>255528</v>
      </c>
      <c r="AA11" s="25">
        <f t="shared" si="0"/>
        <v>841733</v>
      </c>
      <c r="AB11" s="25">
        <f t="shared" si="1"/>
        <v>3088486</v>
      </c>
      <c r="AC11" s="4">
        <v>4100</v>
      </c>
      <c r="AD11" s="4">
        <v>8.5</v>
      </c>
      <c r="AE11" s="4">
        <v>34850</v>
      </c>
      <c r="AF11" s="12"/>
      <c r="AG11" s="4" t="s">
        <v>42</v>
      </c>
      <c r="AH11" s="12"/>
      <c r="AI11" s="12">
        <v>636</v>
      </c>
      <c r="AJ11" s="4">
        <v>4.8</v>
      </c>
      <c r="AK11" s="12">
        <v>3110</v>
      </c>
      <c r="AL11" s="12">
        <v>65377</v>
      </c>
      <c r="AM11" s="4">
        <v>3.6</v>
      </c>
      <c r="AN11" s="12">
        <f t="shared" si="5"/>
        <v>235357.2</v>
      </c>
      <c r="AO11" s="12">
        <v>1190</v>
      </c>
      <c r="AP11" s="4">
        <v>0.85</v>
      </c>
      <c r="AQ11" s="12">
        <v>1011</v>
      </c>
      <c r="AR11" s="25">
        <f t="shared" si="3"/>
        <v>67203</v>
      </c>
      <c r="AS11" s="25">
        <f t="shared" si="4"/>
        <v>239478.2</v>
      </c>
      <c r="AT11" s="12">
        <v>255611</v>
      </c>
      <c r="AU11" s="4">
        <v>2.06</v>
      </c>
      <c r="AV11" s="12">
        <v>526558</v>
      </c>
      <c r="AW11" s="12">
        <v>30950</v>
      </c>
      <c r="AX11" s="4">
        <v>2.1</v>
      </c>
      <c r="AY11" s="12">
        <v>64995</v>
      </c>
      <c r="AZ11" s="12"/>
      <c r="BA11" s="4"/>
      <c r="BB11" s="12"/>
      <c r="BC11" s="12">
        <v>357636</v>
      </c>
      <c r="BD11" s="4">
        <v>0.45</v>
      </c>
      <c r="BE11" s="12">
        <v>160936.2</v>
      </c>
      <c r="BF11" s="12"/>
      <c r="BG11" s="4"/>
      <c r="BH11" s="12"/>
      <c r="BI11" s="12">
        <v>1488</v>
      </c>
      <c r="BJ11" s="4">
        <v>17.8</v>
      </c>
      <c r="BK11" s="12">
        <v>26486</v>
      </c>
      <c r="BL11" s="12">
        <v>2181</v>
      </c>
      <c r="BM11" s="4">
        <v>18.2</v>
      </c>
      <c r="BN11" s="12">
        <f t="shared" si="2"/>
        <v>39694.2</v>
      </c>
    </row>
    <row r="12" spans="1:66" ht="15.75">
      <c r="A12" s="35" t="s">
        <v>67</v>
      </c>
      <c r="B12" s="2" t="s">
        <v>14</v>
      </c>
      <c r="C12" s="3">
        <v>374880</v>
      </c>
      <c r="D12" s="5">
        <v>5.96</v>
      </c>
      <c r="E12" s="3">
        <v>2234285</v>
      </c>
      <c r="F12" s="3">
        <v>93222</v>
      </c>
      <c r="G12" s="5">
        <v>3</v>
      </c>
      <c r="H12" s="3">
        <v>279666</v>
      </c>
      <c r="I12" s="3">
        <v>613770</v>
      </c>
      <c r="J12" s="5">
        <v>4.37</v>
      </c>
      <c r="K12" s="3">
        <v>2682175</v>
      </c>
      <c r="L12" s="3">
        <v>148770</v>
      </c>
      <c r="M12" s="5">
        <v>4.04</v>
      </c>
      <c r="N12" s="3">
        <v>601030</v>
      </c>
      <c r="O12" s="12">
        <v>1023354</v>
      </c>
      <c r="P12" s="4">
        <v>2.96</v>
      </c>
      <c r="Q12" s="12">
        <v>3029128</v>
      </c>
      <c r="R12" s="12">
        <v>164472</v>
      </c>
      <c r="S12" s="4">
        <v>4.24</v>
      </c>
      <c r="T12" s="12">
        <v>697360</v>
      </c>
      <c r="U12" s="12">
        <v>1680</v>
      </c>
      <c r="V12" s="4">
        <v>5.97</v>
      </c>
      <c r="W12" s="12">
        <v>10030</v>
      </c>
      <c r="X12" s="12"/>
      <c r="Y12" s="4"/>
      <c r="Z12" s="12"/>
      <c r="AA12" s="25">
        <f t="shared" si="0"/>
        <v>2255676</v>
      </c>
      <c r="AB12" s="25">
        <f t="shared" si="1"/>
        <v>8836314</v>
      </c>
      <c r="AC12" s="4" t="s">
        <v>41</v>
      </c>
      <c r="AD12" s="4"/>
      <c r="AE12" s="4"/>
      <c r="AF12" s="12"/>
      <c r="AG12" s="4"/>
      <c r="AH12" s="12"/>
      <c r="AI12" s="12"/>
      <c r="AJ12" s="4"/>
      <c r="AK12" s="12"/>
      <c r="AL12" s="12">
        <v>10000</v>
      </c>
      <c r="AM12" s="4">
        <v>4.81</v>
      </c>
      <c r="AN12" s="12">
        <f t="shared" si="5"/>
        <v>48099.99999999999</v>
      </c>
      <c r="AO12" s="12">
        <v>1344</v>
      </c>
      <c r="AP12" s="4">
        <v>0.75</v>
      </c>
      <c r="AQ12" s="12">
        <v>1008</v>
      </c>
      <c r="AR12" s="25">
        <f t="shared" si="3"/>
        <v>11344</v>
      </c>
      <c r="AS12" s="25">
        <f t="shared" si="4"/>
        <v>49107.99999999999</v>
      </c>
      <c r="AT12" s="12">
        <v>1310700</v>
      </c>
      <c r="AU12" s="4">
        <v>1.69</v>
      </c>
      <c r="AV12" s="12">
        <v>2215083</v>
      </c>
      <c r="AW12" s="12">
        <v>23625</v>
      </c>
      <c r="AX12" s="4">
        <v>2.2</v>
      </c>
      <c r="AY12" s="12">
        <v>51975</v>
      </c>
      <c r="AZ12" s="12"/>
      <c r="BA12" s="4"/>
      <c r="BB12" s="12"/>
      <c r="BC12" s="12">
        <v>87900</v>
      </c>
      <c r="BD12" s="4">
        <v>0.42</v>
      </c>
      <c r="BE12" s="12">
        <v>36918</v>
      </c>
      <c r="BF12" s="12"/>
      <c r="BG12" s="4"/>
      <c r="BH12" s="12"/>
      <c r="BI12" s="12">
        <v>6586</v>
      </c>
      <c r="BJ12" s="4">
        <v>17.6</v>
      </c>
      <c r="BK12" s="12">
        <v>115914</v>
      </c>
      <c r="BL12" s="12">
        <v>2285</v>
      </c>
      <c r="BM12" s="4">
        <v>18</v>
      </c>
      <c r="BN12" s="12">
        <f t="shared" si="2"/>
        <v>41130</v>
      </c>
    </row>
    <row r="13" spans="1:66" ht="15.75">
      <c r="A13" s="35" t="s">
        <v>68</v>
      </c>
      <c r="B13" s="2" t="s">
        <v>53</v>
      </c>
      <c r="C13" s="3">
        <v>4867030</v>
      </c>
      <c r="D13" s="5">
        <v>4.22</v>
      </c>
      <c r="E13" s="3">
        <v>20538867</v>
      </c>
      <c r="F13" s="3"/>
      <c r="G13" s="5"/>
      <c r="H13" s="3"/>
      <c r="I13" s="3">
        <v>15101800</v>
      </c>
      <c r="J13" s="5">
        <v>2.82</v>
      </c>
      <c r="K13" s="3">
        <v>42587076</v>
      </c>
      <c r="L13" s="3">
        <v>6873000</v>
      </c>
      <c r="M13" s="5">
        <v>2.77</v>
      </c>
      <c r="N13" s="3">
        <v>19038210</v>
      </c>
      <c r="O13" s="12">
        <v>14376600</v>
      </c>
      <c r="P13" s="4">
        <v>1.76</v>
      </c>
      <c r="Q13" s="12">
        <v>25302816</v>
      </c>
      <c r="R13" s="24">
        <v>247680</v>
      </c>
      <c r="S13" s="4">
        <v>7.01</v>
      </c>
      <c r="T13" s="12">
        <v>1736237</v>
      </c>
      <c r="U13" s="12">
        <v>479520</v>
      </c>
      <c r="V13" s="4">
        <v>6.37</v>
      </c>
      <c r="W13" s="23">
        <v>3054543</v>
      </c>
      <c r="X13" s="12">
        <v>107350</v>
      </c>
      <c r="Y13" s="4">
        <v>3.95</v>
      </c>
      <c r="Z13" s="12">
        <v>424033</v>
      </c>
      <c r="AA13" s="25">
        <f t="shared" si="0"/>
        <v>41805300</v>
      </c>
      <c r="AB13" s="25">
        <f t="shared" si="1"/>
        <v>110945545</v>
      </c>
      <c r="AC13" s="4"/>
      <c r="AD13" s="4" t="s">
        <v>43</v>
      </c>
      <c r="AE13" s="4"/>
      <c r="AF13" s="12">
        <v>672600</v>
      </c>
      <c r="AG13" s="4">
        <v>4.3</v>
      </c>
      <c r="AH13" s="12">
        <f>+AF13*AG13</f>
        <v>2892180</v>
      </c>
      <c r="AI13" s="12">
        <v>594300</v>
      </c>
      <c r="AJ13" s="4">
        <v>5.61</v>
      </c>
      <c r="AK13" s="12">
        <v>3351652</v>
      </c>
      <c r="AL13" s="12">
        <v>244420</v>
      </c>
      <c r="AM13" s="4">
        <v>5.79</v>
      </c>
      <c r="AN13" s="12">
        <f t="shared" si="5"/>
        <v>1415191.8</v>
      </c>
      <c r="AO13" s="12">
        <v>1895000</v>
      </c>
      <c r="AP13" s="4">
        <v>0.95</v>
      </c>
      <c r="AQ13" s="12">
        <v>1800250</v>
      </c>
      <c r="AR13" s="25">
        <f t="shared" si="3"/>
        <v>3406320</v>
      </c>
      <c r="AS13" s="25">
        <f t="shared" si="4"/>
        <v>9459273.8</v>
      </c>
      <c r="AT13" s="12">
        <v>33915000</v>
      </c>
      <c r="AU13" s="4">
        <v>0.95</v>
      </c>
      <c r="AV13" s="12">
        <v>32219250</v>
      </c>
      <c r="AW13" s="12">
        <v>4950000</v>
      </c>
      <c r="AX13" s="4">
        <v>2.1</v>
      </c>
      <c r="AY13" s="12">
        <v>10395000</v>
      </c>
      <c r="AZ13" s="12">
        <v>10052200</v>
      </c>
      <c r="BA13" s="4">
        <v>0.4</v>
      </c>
      <c r="BB13" s="12">
        <v>4020880</v>
      </c>
      <c r="BC13" s="12">
        <v>3467800</v>
      </c>
      <c r="BD13" s="4">
        <v>0.4</v>
      </c>
      <c r="BE13" s="12">
        <v>1387120</v>
      </c>
      <c r="BF13" s="12">
        <v>645000</v>
      </c>
      <c r="BG13" s="4">
        <v>0.5</v>
      </c>
      <c r="BH13" s="12">
        <v>322500</v>
      </c>
      <c r="BI13" s="12">
        <v>201600</v>
      </c>
      <c r="BJ13" s="4">
        <v>17.5</v>
      </c>
      <c r="BK13" s="12">
        <v>3467520</v>
      </c>
      <c r="BL13" s="12">
        <v>65000</v>
      </c>
      <c r="BM13" s="4">
        <v>17.8</v>
      </c>
      <c r="BN13" s="12">
        <f t="shared" si="2"/>
        <v>1157000</v>
      </c>
    </row>
    <row r="14" spans="1:66" ht="15.75">
      <c r="A14" s="35" t="s">
        <v>69</v>
      </c>
      <c r="B14" s="2" t="s">
        <v>15</v>
      </c>
      <c r="C14" s="3">
        <v>2718703</v>
      </c>
      <c r="D14" s="5">
        <v>4.21</v>
      </c>
      <c r="E14" s="3">
        <v>11445740</v>
      </c>
      <c r="F14" s="3"/>
      <c r="G14" s="5"/>
      <c r="H14" s="3"/>
      <c r="I14" s="3">
        <v>7054170</v>
      </c>
      <c r="J14" s="5">
        <v>3.05</v>
      </c>
      <c r="K14" s="3">
        <v>21515218</v>
      </c>
      <c r="L14" s="3">
        <v>2582480</v>
      </c>
      <c r="M14" s="5">
        <v>2.69</v>
      </c>
      <c r="N14" s="3">
        <v>6946871</v>
      </c>
      <c r="O14" s="12">
        <v>7618690</v>
      </c>
      <c r="P14" s="4">
        <v>2.32</v>
      </c>
      <c r="Q14" s="12">
        <v>17675360</v>
      </c>
      <c r="R14" s="12">
        <v>100975</v>
      </c>
      <c r="S14" s="4">
        <v>3.6</v>
      </c>
      <c r="T14" s="12">
        <v>363510</v>
      </c>
      <c r="U14" s="12">
        <v>348566</v>
      </c>
      <c r="V14" s="4">
        <v>5.64</v>
      </c>
      <c r="W14" s="12">
        <v>1965912</v>
      </c>
      <c r="X14" s="12">
        <v>34230</v>
      </c>
      <c r="Y14" s="4">
        <v>5.44</v>
      </c>
      <c r="Z14" s="12">
        <v>186211</v>
      </c>
      <c r="AA14" s="25">
        <f t="shared" si="0"/>
        <v>20356839</v>
      </c>
      <c r="AB14" s="25">
        <f t="shared" si="1"/>
        <v>59735312</v>
      </c>
      <c r="AC14" s="4"/>
      <c r="AD14" s="4"/>
      <c r="AE14" s="4"/>
      <c r="AF14" s="12">
        <v>431536</v>
      </c>
      <c r="AG14" s="4">
        <v>5.41</v>
      </c>
      <c r="AH14" s="12">
        <f>+AF14*AG14</f>
        <v>2334609.7600000002</v>
      </c>
      <c r="AI14" s="12">
        <v>44378</v>
      </c>
      <c r="AJ14" s="4">
        <v>7.17</v>
      </c>
      <c r="AK14" s="12">
        <v>318190</v>
      </c>
      <c r="AL14" s="12">
        <v>29716</v>
      </c>
      <c r="AM14" s="4">
        <v>5.48</v>
      </c>
      <c r="AN14" s="12">
        <f t="shared" si="5"/>
        <v>162843.68000000002</v>
      </c>
      <c r="AO14" s="12">
        <v>124359</v>
      </c>
      <c r="AP14" s="4">
        <v>1</v>
      </c>
      <c r="AQ14" s="12">
        <v>124359</v>
      </c>
      <c r="AR14" s="25">
        <f t="shared" si="3"/>
        <v>629989</v>
      </c>
      <c r="AS14" s="25">
        <f t="shared" si="4"/>
        <v>2940002.4400000004</v>
      </c>
      <c r="AT14" s="12">
        <v>12740000</v>
      </c>
      <c r="AU14" s="4">
        <v>1.33</v>
      </c>
      <c r="AV14" s="12">
        <v>16944200</v>
      </c>
      <c r="AW14" s="12">
        <v>203405</v>
      </c>
      <c r="AX14" s="4">
        <v>2.15</v>
      </c>
      <c r="AY14" s="12">
        <v>437321</v>
      </c>
      <c r="AZ14" s="12">
        <v>6382000</v>
      </c>
      <c r="BA14" s="4">
        <v>0.42</v>
      </c>
      <c r="BB14" s="12">
        <v>2680440</v>
      </c>
      <c r="BC14" s="12">
        <v>1312109</v>
      </c>
      <c r="BD14" s="4">
        <v>0.42</v>
      </c>
      <c r="BE14" s="12">
        <v>551085.78</v>
      </c>
      <c r="BF14" s="12">
        <v>136500</v>
      </c>
      <c r="BG14" s="4">
        <v>0.48</v>
      </c>
      <c r="BH14" s="12">
        <v>65520</v>
      </c>
      <c r="BI14" s="12">
        <v>135120</v>
      </c>
      <c r="BJ14" s="4">
        <v>17.8</v>
      </c>
      <c r="BK14" s="12">
        <v>2405136</v>
      </c>
      <c r="BL14" s="12">
        <v>21885</v>
      </c>
      <c r="BM14" s="4">
        <v>21</v>
      </c>
      <c r="BN14" s="12">
        <f t="shared" si="2"/>
        <v>459585</v>
      </c>
    </row>
    <row r="15" spans="1:66" ht="15.75">
      <c r="A15" s="35" t="s">
        <v>70</v>
      </c>
      <c r="B15" s="2" t="s">
        <v>16</v>
      </c>
      <c r="C15" s="3">
        <v>209875</v>
      </c>
      <c r="D15" s="5">
        <v>4.16</v>
      </c>
      <c r="E15" s="3">
        <v>873080</v>
      </c>
      <c r="F15" s="3"/>
      <c r="G15" s="5"/>
      <c r="H15" s="3"/>
      <c r="I15" s="3">
        <v>1329104</v>
      </c>
      <c r="J15" s="5">
        <v>2.85</v>
      </c>
      <c r="K15" s="3">
        <v>3787946</v>
      </c>
      <c r="L15" s="3">
        <v>485194</v>
      </c>
      <c r="M15" s="5">
        <v>2.4</v>
      </c>
      <c r="N15" s="3">
        <v>1164466</v>
      </c>
      <c r="O15" s="12">
        <v>1847746</v>
      </c>
      <c r="P15" s="4">
        <v>1.94</v>
      </c>
      <c r="Q15" s="12">
        <v>3584627</v>
      </c>
      <c r="R15" s="12"/>
      <c r="S15" s="4"/>
      <c r="T15" s="12"/>
      <c r="U15" s="12"/>
      <c r="V15" s="4"/>
      <c r="W15" s="12"/>
      <c r="X15" s="12">
        <v>91</v>
      </c>
      <c r="Y15" s="4">
        <v>6.54</v>
      </c>
      <c r="Z15" s="12">
        <v>595</v>
      </c>
      <c r="AA15" s="25">
        <f t="shared" si="0"/>
        <v>3872010</v>
      </c>
      <c r="AB15" s="25">
        <f t="shared" si="1"/>
        <v>9410714</v>
      </c>
      <c r="AC15" s="4"/>
      <c r="AD15" s="4"/>
      <c r="AE15" s="4"/>
      <c r="AF15" s="12">
        <v>55166</v>
      </c>
      <c r="AG15" s="4">
        <v>4.77</v>
      </c>
      <c r="AH15" s="12">
        <f>+AF15*AG15</f>
        <v>263141.81999999995</v>
      </c>
      <c r="AI15" s="12">
        <v>33460</v>
      </c>
      <c r="AJ15" s="4">
        <v>8.46</v>
      </c>
      <c r="AK15" s="12">
        <v>283072</v>
      </c>
      <c r="AL15" s="12">
        <v>31920</v>
      </c>
      <c r="AM15" s="4">
        <v>6.17</v>
      </c>
      <c r="AN15" s="12">
        <f t="shared" si="5"/>
        <v>196946.4</v>
      </c>
      <c r="AO15" s="12">
        <v>26116</v>
      </c>
      <c r="AP15" s="4">
        <v>1</v>
      </c>
      <c r="AQ15" s="12">
        <v>26116</v>
      </c>
      <c r="AR15" s="25">
        <f t="shared" si="3"/>
        <v>146662</v>
      </c>
      <c r="AS15" s="25">
        <f t="shared" si="4"/>
        <v>769276.22</v>
      </c>
      <c r="AT15" s="12">
        <v>4499855</v>
      </c>
      <c r="AU15" s="4">
        <v>1.37</v>
      </c>
      <c r="AV15" s="12">
        <v>6164802</v>
      </c>
      <c r="AW15" s="12">
        <v>282150</v>
      </c>
      <c r="AX15" s="4">
        <v>2.1</v>
      </c>
      <c r="AY15" s="12">
        <v>592515</v>
      </c>
      <c r="AZ15" s="12">
        <v>1800000</v>
      </c>
      <c r="BA15" s="4">
        <v>0.38</v>
      </c>
      <c r="BB15" s="12">
        <v>684000</v>
      </c>
      <c r="BC15" s="12">
        <v>421058</v>
      </c>
      <c r="BD15" s="4">
        <v>0.44</v>
      </c>
      <c r="BE15" s="12">
        <v>185265</v>
      </c>
      <c r="BF15" s="12">
        <v>22230</v>
      </c>
      <c r="BG15" s="4">
        <v>0.42</v>
      </c>
      <c r="BH15" s="12">
        <v>11560</v>
      </c>
      <c r="BI15" s="12">
        <v>64845</v>
      </c>
      <c r="BJ15" s="4">
        <v>17.8</v>
      </c>
      <c r="BK15" s="12">
        <v>1154241</v>
      </c>
      <c r="BL15" s="12">
        <v>1855</v>
      </c>
      <c r="BM15" s="4">
        <v>18</v>
      </c>
      <c r="BN15" s="12">
        <f t="shared" si="2"/>
        <v>33390</v>
      </c>
    </row>
    <row r="16" spans="1:66" ht="15.75">
      <c r="A16" s="35" t="s">
        <v>71</v>
      </c>
      <c r="B16" s="2" t="s">
        <v>17</v>
      </c>
      <c r="C16" s="3">
        <v>6721664</v>
      </c>
      <c r="D16" s="5">
        <v>3</v>
      </c>
      <c r="E16" s="3">
        <v>20164992</v>
      </c>
      <c r="F16" s="3"/>
      <c r="G16" s="5"/>
      <c r="H16" s="3"/>
      <c r="I16" s="3">
        <v>19198523</v>
      </c>
      <c r="J16" s="5">
        <v>1.94</v>
      </c>
      <c r="K16" s="3">
        <v>37225535</v>
      </c>
      <c r="L16" s="3">
        <v>14167524</v>
      </c>
      <c r="M16" s="5">
        <v>1.83</v>
      </c>
      <c r="N16" s="3">
        <v>25926569</v>
      </c>
      <c r="O16" s="12">
        <v>25558980</v>
      </c>
      <c r="P16" s="4">
        <v>1.31</v>
      </c>
      <c r="Q16" s="12">
        <v>38594060</v>
      </c>
      <c r="R16" s="12">
        <v>3005435</v>
      </c>
      <c r="S16" s="4">
        <v>2.52</v>
      </c>
      <c r="T16" s="12">
        <v>7573616</v>
      </c>
      <c r="U16" s="12">
        <v>216034</v>
      </c>
      <c r="V16" s="4">
        <v>3.6</v>
      </c>
      <c r="W16" s="12">
        <v>777722</v>
      </c>
      <c r="X16" s="12">
        <v>3589965</v>
      </c>
      <c r="Y16" s="4">
        <v>2.3</v>
      </c>
      <c r="Z16" s="12">
        <v>8256920</v>
      </c>
      <c r="AA16" s="25">
        <f t="shared" si="0"/>
        <v>69452690</v>
      </c>
      <c r="AB16" s="25">
        <f t="shared" si="1"/>
        <v>130945798</v>
      </c>
      <c r="AC16" s="4"/>
      <c r="AD16" s="4" t="s">
        <v>42</v>
      </c>
      <c r="AE16" s="4"/>
      <c r="AF16" s="12">
        <v>44749</v>
      </c>
      <c r="AG16" s="4">
        <v>2.7</v>
      </c>
      <c r="AH16" s="12">
        <f>+AF16*AG16</f>
        <v>120822.3</v>
      </c>
      <c r="AI16" s="12">
        <v>24923</v>
      </c>
      <c r="AJ16" s="4">
        <v>3.63</v>
      </c>
      <c r="AK16" s="12">
        <f>+AI16*AJ16</f>
        <v>90470.48999999999</v>
      </c>
      <c r="AL16" s="12">
        <v>419545</v>
      </c>
      <c r="AM16" s="4">
        <v>2.35</v>
      </c>
      <c r="AN16" s="12">
        <f t="shared" si="5"/>
        <v>985930.75</v>
      </c>
      <c r="AO16" s="12">
        <v>274367</v>
      </c>
      <c r="AP16" s="4">
        <v>0.8</v>
      </c>
      <c r="AQ16" s="12">
        <v>219494</v>
      </c>
      <c r="AR16" s="25">
        <f t="shared" si="3"/>
        <v>763584</v>
      </c>
      <c r="AS16" s="25">
        <f t="shared" si="4"/>
        <v>1416717.54</v>
      </c>
      <c r="AT16" s="12">
        <v>41119920</v>
      </c>
      <c r="AU16" s="4">
        <v>0.94</v>
      </c>
      <c r="AV16" s="12">
        <v>38652723</v>
      </c>
      <c r="AW16" s="12">
        <v>2139270</v>
      </c>
      <c r="AX16" s="4">
        <v>2</v>
      </c>
      <c r="AY16" s="12">
        <v>4278540</v>
      </c>
      <c r="AZ16" s="12">
        <v>557040</v>
      </c>
      <c r="BA16" s="4">
        <v>0.35</v>
      </c>
      <c r="BB16" s="12">
        <v>194964</v>
      </c>
      <c r="BC16" s="12">
        <v>8239203</v>
      </c>
      <c r="BD16" s="4">
        <v>0.32</v>
      </c>
      <c r="BE16" s="12">
        <v>2636544.96</v>
      </c>
      <c r="BF16" s="12">
        <v>244440</v>
      </c>
      <c r="BG16" s="4">
        <v>0.45</v>
      </c>
      <c r="BH16" s="12">
        <v>110000</v>
      </c>
      <c r="BI16" s="12">
        <v>155756</v>
      </c>
      <c r="BJ16" s="4">
        <v>17</v>
      </c>
      <c r="BK16" s="12">
        <v>2647852</v>
      </c>
      <c r="BL16" s="12">
        <v>121106</v>
      </c>
      <c r="BM16" s="4">
        <v>16.8</v>
      </c>
      <c r="BN16" s="12">
        <f t="shared" si="2"/>
        <v>2034580.8</v>
      </c>
    </row>
    <row r="17" spans="1:66" ht="15.75">
      <c r="A17" s="35" t="s">
        <v>72</v>
      </c>
      <c r="B17" s="2" t="s">
        <v>18</v>
      </c>
      <c r="C17" s="3">
        <v>222820</v>
      </c>
      <c r="D17" s="5">
        <v>2.35</v>
      </c>
      <c r="E17" s="3">
        <v>523627</v>
      </c>
      <c r="F17" s="3"/>
      <c r="G17" s="5"/>
      <c r="H17" s="3"/>
      <c r="I17" s="3">
        <v>858681</v>
      </c>
      <c r="J17" s="5">
        <v>1.45</v>
      </c>
      <c r="K17" s="3">
        <v>1245087</v>
      </c>
      <c r="L17" s="3">
        <v>429349</v>
      </c>
      <c r="M17" s="5">
        <v>1.05</v>
      </c>
      <c r="N17" s="3">
        <v>450816</v>
      </c>
      <c r="O17" s="12">
        <v>1076764</v>
      </c>
      <c r="P17" s="4">
        <v>0.69</v>
      </c>
      <c r="Q17" s="12">
        <v>742967</v>
      </c>
      <c r="R17" s="12">
        <v>1994603</v>
      </c>
      <c r="S17" s="4">
        <v>1.38</v>
      </c>
      <c r="T17" s="12">
        <v>2752552</v>
      </c>
      <c r="U17" s="12">
        <v>162936</v>
      </c>
      <c r="V17" s="4">
        <v>3.25</v>
      </c>
      <c r="W17" s="12">
        <v>529542</v>
      </c>
      <c r="X17" s="12">
        <v>17884</v>
      </c>
      <c r="Y17" s="4">
        <v>1.22</v>
      </c>
      <c r="Z17" s="12">
        <v>21839</v>
      </c>
      <c r="AA17" s="25">
        <f t="shared" si="0"/>
        <v>2768434</v>
      </c>
      <c r="AB17" s="25">
        <f t="shared" si="1"/>
        <v>3513878</v>
      </c>
      <c r="AC17" s="4"/>
      <c r="AD17" s="4"/>
      <c r="AE17" s="4"/>
      <c r="AF17" s="12">
        <v>8473</v>
      </c>
      <c r="AG17" s="4">
        <v>2.16</v>
      </c>
      <c r="AH17" s="12">
        <v>18301</v>
      </c>
      <c r="AI17" s="12">
        <v>2370</v>
      </c>
      <c r="AJ17" s="4">
        <v>3</v>
      </c>
      <c r="AK17" s="12">
        <v>7110</v>
      </c>
      <c r="AL17" s="12">
        <v>1973</v>
      </c>
      <c r="AM17" s="4">
        <v>1.58</v>
      </c>
      <c r="AN17" s="12">
        <f t="shared" si="5"/>
        <v>3117.34</v>
      </c>
      <c r="AO17" s="12">
        <v>10258</v>
      </c>
      <c r="AP17" s="4">
        <v>0.7</v>
      </c>
      <c r="AQ17" s="12">
        <v>7181</v>
      </c>
      <c r="AR17" s="25">
        <f t="shared" si="3"/>
        <v>23074</v>
      </c>
      <c r="AS17" s="25">
        <f t="shared" si="4"/>
        <v>35709.34</v>
      </c>
      <c r="AT17" s="12">
        <v>1727860</v>
      </c>
      <c r="AU17" s="4">
        <v>0.44</v>
      </c>
      <c r="AV17" s="12">
        <v>760258</v>
      </c>
      <c r="AW17" s="12">
        <v>2900</v>
      </c>
      <c r="AX17" s="4">
        <v>2</v>
      </c>
      <c r="AY17" s="12">
        <v>5800</v>
      </c>
      <c r="AZ17" s="12"/>
      <c r="BA17" s="4"/>
      <c r="BB17" s="12"/>
      <c r="BC17" s="12">
        <v>141668</v>
      </c>
      <c r="BD17" s="4">
        <v>0.3</v>
      </c>
      <c r="BE17" s="12">
        <v>42500.4</v>
      </c>
      <c r="BF17" s="12">
        <v>10465</v>
      </c>
      <c r="BG17" s="4">
        <v>0.4</v>
      </c>
      <c r="BH17" s="12">
        <v>4186</v>
      </c>
      <c r="BI17" s="12">
        <v>552</v>
      </c>
      <c r="BJ17" s="4">
        <v>16.5</v>
      </c>
      <c r="BK17" s="12">
        <v>9058</v>
      </c>
      <c r="BL17" s="12"/>
      <c r="BM17" s="4"/>
      <c r="BN17" s="12"/>
    </row>
    <row r="18" spans="1:66" ht="15.75">
      <c r="A18" s="35" t="s">
        <v>73</v>
      </c>
      <c r="B18" s="2" t="s">
        <v>19</v>
      </c>
      <c r="C18" s="3">
        <v>148298</v>
      </c>
      <c r="D18" s="5">
        <v>5.24</v>
      </c>
      <c r="E18" s="3">
        <v>777082</v>
      </c>
      <c r="F18" s="3">
        <v>141736</v>
      </c>
      <c r="G18" s="5">
        <v>3</v>
      </c>
      <c r="H18" s="3">
        <v>425208</v>
      </c>
      <c r="I18" s="3">
        <v>54093</v>
      </c>
      <c r="J18" s="5">
        <v>3.79</v>
      </c>
      <c r="K18" s="3">
        <v>205012</v>
      </c>
      <c r="L18" s="3">
        <v>433005</v>
      </c>
      <c r="M18" s="5">
        <v>3</v>
      </c>
      <c r="N18" s="3">
        <v>1299015</v>
      </c>
      <c r="O18" s="12">
        <v>66944</v>
      </c>
      <c r="P18" s="4">
        <v>2.2</v>
      </c>
      <c r="Q18" s="12">
        <v>147277</v>
      </c>
      <c r="R18" s="12">
        <v>247402</v>
      </c>
      <c r="S18" s="4">
        <v>3.93</v>
      </c>
      <c r="T18" s="12">
        <v>977240</v>
      </c>
      <c r="U18" s="12">
        <v>99128</v>
      </c>
      <c r="V18" s="13">
        <v>3.57</v>
      </c>
      <c r="W18" s="12">
        <v>353887</v>
      </c>
      <c r="X18" s="12">
        <v>9686</v>
      </c>
      <c r="Y18" s="4">
        <v>3</v>
      </c>
      <c r="Z18" s="12">
        <v>29058</v>
      </c>
      <c r="AA18" s="25">
        <f t="shared" si="0"/>
        <v>952890</v>
      </c>
      <c r="AB18" s="25">
        <f t="shared" si="1"/>
        <v>3236539</v>
      </c>
      <c r="AC18" s="4"/>
      <c r="AD18" s="4"/>
      <c r="AE18" s="4"/>
      <c r="AF18" s="12">
        <v>34800</v>
      </c>
      <c r="AG18" s="4">
        <v>7.4</v>
      </c>
      <c r="AH18" s="12">
        <f>+AF18*AG18</f>
        <v>257520</v>
      </c>
      <c r="AI18" s="12">
        <v>109</v>
      </c>
      <c r="AJ18" s="4">
        <v>8.57</v>
      </c>
      <c r="AK18" s="12">
        <v>934</v>
      </c>
      <c r="AL18" s="12">
        <v>2529</v>
      </c>
      <c r="AM18" s="4">
        <v>4.69</v>
      </c>
      <c r="AN18" s="12">
        <f t="shared" si="5"/>
        <v>11861.01</v>
      </c>
      <c r="AO18" s="12">
        <v>29232</v>
      </c>
      <c r="AP18" s="4">
        <v>0.6</v>
      </c>
      <c r="AQ18" s="12">
        <v>17539</v>
      </c>
      <c r="AR18" s="25">
        <f t="shared" si="3"/>
        <v>66670</v>
      </c>
      <c r="AS18" s="25">
        <f t="shared" si="4"/>
        <v>287854.01</v>
      </c>
      <c r="AT18" s="12">
        <v>90052</v>
      </c>
      <c r="AU18" s="4">
        <v>3.88</v>
      </c>
      <c r="AV18" s="12">
        <v>349400</v>
      </c>
      <c r="AW18" s="12"/>
      <c r="AX18" s="4"/>
      <c r="AY18" s="12"/>
      <c r="AZ18" s="12"/>
      <c r="BA18" s="4"/>
      <c r="BB18" s="12"/>
      <c r="BC18" s="12">
        <v>96436</v>
      </c>
      <c r="BD18" s="4">
        <v>0.4</v>
      </c>
      <c r="BE18" s="12">
        <v>38574.4</v>
      </c>
      <c r="BF18" s="12"/>
      <c r="BG18" s="4"/>
      <c r="BH18" s="12"/>
      <c r="BI18" s="12">
        <v>346</v>
      </c>
      <c r="BJ18" s="4">
        <v>18</v>
      </c>
      <c r="BK18" s="12">
        <v>6228</v>
      </c>
      <c r="BL18" s="12">
        <v>399</v>
      </c>
      <c r="BM18" s="4">
        <v>18</v>
      </c>
      <c r="BN18" s="12">
        <f>+BL18*BM18</f>
        <v>7182</v>
      </c>
    </row>
    <row r="19" spans="2:66" ht="15.75">
      <c r="B19" s="2"/>
      <c r="C19" s="3"/>
      <c r="D19" s="5"/>
      <c r="E19" s="3"/>
      <c r="F19" s="3"/>
      <c r="G19" s="5"/>
      <c r="H19" s="3"/>
      <c r="I19" s="3"/>
      <c r="J19" s="5"/>
      <c r="K19" s="3"/>
      <c r="L19" s="3"/>
      <c r="M19" s="5"/>
      <c r="N19" s="3"/>
      <c r="O19" s="12"/>
      <c r="P19" s="4"/>
      <c r="Q19" s="12"/>
      <c r="R19" s="12"/>
      <c r="S19" s="4"/>
      <c r="T19" s="12"/>
      <c r="U19" s="12"/>
      <c r="V19" s="13"/>
      <c r="W19" s="12"/>
      <c r="X19" s="12"/>
      <c r="Y19" s="4"/>
      <c r="Z19" s="12"/>
      <c r="AA19" s="14"/>
      <c r="AC19" s="4"/>
      <c r="AD19" s="4"/>
      <c r="AE19" s="4"/>
      <c r="AF19" s="12"/>
      <c r="AG19" s="4"/>
      <c r="AH19" s="12"/>
      <c r="AI19" s="12"/>
      <c r="AJ19" s="4"/>
      <c r="AK19" s="12"/>
      <c r="AL19" s="12"/>
      <c r="AM19" s="4"/>
      <c r="AN19" s="12"/>
      <c r="AP19" s="4"/>
      <c r="AQ19" s="12"/>
      <c r="AT19" s="12"/>
      <c r="AU19" s="4"/>
      <c r="AV19" s="12"/>
      <c r="AW19" s="12"/>
      <c r="AX19" s="4"/>
      <c r="AY19" s="12"/>
      <c r="AZ19" s="12"/>
      <c r="BA19" s="4"/>
      <c r="BB19" s="12"/>
      <c r="BC19" s="12"/>
      <c r="BD19" s="4"/>
      <c r="BE19" s="12"/>
      <c r="BF19" s="12"/>
      <c r="BG19" s="4"/>
      <c r="BH19" s="12"/>
      <c r="BI19" s="12"/>
      <c r="BJ19" s="4"/>
      <c r="BK19" s="12"/>
      <c r="BL19" s="12"/>
      <c r="BM19" s="4"/>
      <c r="BN19" s="12"/>
    </row>
    <row r="20" spans="1:66" ht="15.75">
      <c r="A20" s="35" t="s">
        <v>74</v>
      </c>
      <c r="B20" s="2" t="s">
        <v>20</v>
      </c>
      <c r="C20" s="3">
        <v>3341130</v>
      </c>
      <c r="D20" s="5">
        <v>4.52</v>
      </c>
      <c r="E20" s="3">
        <v>15101908</v>
      </c>
      <c r="F20" s="3"/>
      <c r="G20" s="5"/>
      <c r="H20" s="3"/>
      <c r="I20" s="3">
        <v>1655650</v>
      </c>
      <c r="J20" s="5">
        <v>2.82</v>
      </c>
      <c r="K20" s="3">
        <v>4668933</v>
      </c>
      <c r="L20" s="3">
        <v>620642</v>
      </c>
      <c r="M20" s="5">
        <v>3.15</v>
      </c>
      <c r="N20" s="3">
        <v>1955022</v>
      </c>
      <c r="O20" s="12">
        <v>1171008</v>
      </c>
      <c r="P20" s="4">
        <v>2.28</v>
      </c>
      <c r="Q20" s="12">
        <v>2669897</v>
      </c>
      <c r="R20" s="12">
        <v>5454405</v>
      </c>
      <c r="S20" s="4">
        <v>3.05</v>
      </c>
      <c r="T20" s="12">
        <v>16635935</v>
      </c>
      <c r="U20" s="12">
        <v>1114131</v>
      </c>
      <c r="V20" s="4">
        <v>3.57</v>
      </c>
      <c r="W20" s="12">
        <v>4074477</v>
      </c>
      <c r="X20" s="12">
        <v>484407</v>
      </c>
      <c r="Y20" s="4">
        <v>3.11</v>
      </c>
      <c r="Z20" s="12">
        <v>1506506</v>
      </c>
      <c r="AA20" s="25">
        <f>+C20+F20+I20+L20+O20+U20+X20</f>
        <v>8386968</v>
      </c>
      <c r="AB20" s="25">
        <f>+E20+H20+K20+N20+Q20+W20+Z20</f>
        <v>29976743</v>
      </c>
      <c r="AC20" s="4">
        <v>571460</v>
      </c>
      <c r="AD20" s="4">
        <v>9.5</v>
      </c>
      <c r="AE20" s="4">
        <v>5428870</v>
      </c>
      <c r="AF20" s="12">
        <v>372387</v>
      </c>
      <c r="AG20" s="4">
        <v>2.71</v>
      </c>
      <c r="AH20" s="12">
        <v>1009170</v>
      </c>
      <c r="AI20" s="12">
        <v>217980</v>
      </c>
      <c r="AJ20" s="4">
        <v>6.22</v>
      </c>
      <c r="AK20" s="12">
        <v>1355836</v>
      </c>
      <c r="AL20" s="12">
        <v>105530</v>
      </c>
      <c r="AM20" s="4">
        <v>6.69</v>
      </c>
      <c r="AN20" s="12">
        <f>+AL20*AM20</f>
        <v>705995.7000000001</v>
      </c>
      <c r="AO20" s="12">
        <v>838200</v>
      </c>
      <c r="AP20" s="4">
        <v>0.85</v>
      </c>
      <c r="AQ20" s="12">
        <v>712470</v>
      </c>
      <c r="AR20" s="25">
        <f>+AF20+AI20+AL20+AO20</f>
        <v>1534097</v>
      </c>
      <c r="AS20" s="25">
        <f>+AH20+AK20+AN20+AQ20</f>
        <v>3783471.7</v>
      </c>
      <c r="AT20" s="12">
        <v>12675882</v>
      </c>
      <c r="AU20" s="4">
        <v>2.01</v>
      </c>
      <c r="AV20" s="12">
        <v>25478525</v>
      </c>
      <c r="AW20" s="12">
        <v>3503250</v>
      </c>
      <c r="AX20" s="4">
        <v>2.3</v>
      </c>
      <c r="AY20" s="12">
        <v>8057475</v>
      </c>
      <c r="AZ20" s="12"/>
      <c r="BA20" s="4"/>
      <c r="BB20" s="12"/>
      <c r="BC20" s="12">
        <v>1498716</v>
      </c>
      <c r="BD20" s="4">
        <v>0.38</v>
      </c>
      <c r="BE20" s="12">
        <v>569512.08</v>
      </c>
      <c r="BF20" s="12">
        <v>562250</v>
      </c>
      <c r="BG20" s="4">
        <v>0.5</v>
      </c>
      <c r="BH20" s="12">
        <v>281125</v>
      </c>
      <c r="BI20" s="12">
        <v>181652</v>
      </c>
      <c r="BJ20" s="4">
        <v>16</v>
      </c>
      <c r="BK20" s="12">
        <v>2906432</v>
      </c>
      <c r="BL20" s="12">
        <v>160457</v>
      </c>
      <c r="BM20" s="4">
        <v>16.8</v>
      </c>
      <c r="BN20" s="12">
        <f>+BL20*BM20</f>
        <v>2695677.6</v>
      </c>
    </row>
    <row r="21" spans="2:66" ht="15.75">
      <c r="B21" s="2"/>
      <c r="C21" s="3"/>
      <c r="D21" s="5"/>
      <c r="E21" s="3"/>
      <c r="F21" s="3"/>
      <c r="G21" s="5"/>
      <c r="H21" s="3"/>
      <c r="I21" s="3"/>
      <c r="J21" s="5"/>
      <c r="K21" s="3"/>
      <c r="L21" s="3"/>
      <c r="M21" s="5"/>
      <c r="N21" s="3"/>
      <c r="O21" s="12"/>
      <c r="P21" s="4"/>
      <c r="Q21" s="12"/>
      <c r="R21" s="12"/>
      <c r="S21" s="4"/>
      <c r="T21" s="12"/>
      <c r="U21" s="12"/>
      <c r="V21" s="4"/>
      <c r="W21" s="12"/>
      <c r="X21" s="12"/>
      <c r="Y21" s="4"/>
      <c r="Z21" s="12"/>
      <c r="AA21" s="14"/>
      <c r="AC21" s="4"/>
      <c r="AD21" s="4"/>
      <c r="AE21" s="4"/>
      <c r="AF21" s="12"/>
      <c r="AG21" s="4"/>
      <c r="AH21" s="12"/>
      <c r="AI21" s="12"/>
      <c r="AJ21" s="4"/>
      <c r="AK21" s="12"/>
      <c r="AL21" s="12"/>
      <c r="AM21" s="4"/>
      <c r="AN21" s="12"/>
      <c r="AP21" s="4"/>
      <c r="AQ21" s="12"/>
      <c r="AT21" s="12"/>
      <c r="AU21" s="4"/>
      <c r="AV21" s="12"/>
      <c r="AW21" s="12"/>
      <c r="AX21" s="4"/>
      <c r="AY21" s="12"/>
      <c r="AZ21" s="12"/>
      <c r="BA21" s="4"/>
      <c r="BB21" s="12"/>
      <c r="BC21" s="12"/>
      <c r="BD21" s="4"/>
      <c r="BE21" s="12"/>
      <c r="BF21" s="12"/>
      <c r="BG21" s="4"/>
      <c r="BH21" s="12"/>
      <c r="BI21" s="12"/>
      <c r="BJ21" s="4"/>
      <c r="BK21" s="12"/>
      <c r="BL21" s="12"/>
      <c r="BM21" s="4"/>
      <c r="BN21" s="12"/>
    </row>
    <row r="22" spans="1:66" ht="15.75">
      <c r="A22" s="35" t="s">
        <v>75</v>
      </c>
      <c r="B22" s="2" t="s">
        <v>0</v>
      </c>
      <c r="C22" s="3">
        <v>17993874</v>
      </c>
      <c r="D22" s="5">
        <v>3.87</v>
      </c>
      <c r="E22" s="3">
        <v>69636292</v>
      </c>
      <c r="F22" s="3">
        <v>12059692</v>
      </c>
      <c r="G22" s="5">
        <v>2.6</v>
      </c>
      <c r="H22" s="3">
        <v>31355200</v>
      </c>
      <c r="I22" s="3">
        <v>19413503</v>
      </c>
      <c r="J22" s="5">
        <v>2.76</v>
      </c>
      <c r="K22" s="3">
        <v>53581268</v>
      </c>
      <c r="L22" s="3">
        <v>13665243</v>
      </c>
      <c r="M22" s="5">
        <v>2.16</v>
      </c>
      <c r="N22" s="3">
        <v>29516925</v>
      </c>
      <c r="O22" s="12">
        <v>26038200</v>
      </c>
      <c r="P22" s="4">
        <v>1.82</v>
      </c>
      <c r="Q22" s="12">
        <v>47389524</v>
      </c>
      <c r="R22" s="12">
        <v>22092364</v>
      </c>
      <c r="S22" s="4">
        <v>2.9</v>
      </c>
      <c r="T22" s="12">
        <v>64004856</v>
      </c>
      <c r="U22" s="12">
        <v>72610</v>
      </c>
      <c r="V22" s="4">
        <v>3</v>
      </c>
      <c r="W22" s="12">
        <v>217830</v>
      </c>
      <c r="X22" s="12">
        <v>490248</v>
      </c>
      <c r="Y22" s="4">
        <v>2.8</v>
      </c>
      <c r="Z22" s="12">
        <v>1372694</v>
      </c>
      <c r="AA22" s="25">
        <f>+C22+F22+I22+L22+O22+U22+X22</f>
        <v>89733370</v>
      </c>
      <c r="AB22" s="25">
        <f>+E22+H22+K22+N22+Q22+W22+Z22</f>
        <v>233069733</v>
      </c>
      <c r="AC22" s="4"/>
      <c r="AD22" s="4"/>
      <c r="AE22" s="4"/>
      <c r="AF22" s="12">
        <v>25896</v>
      </c>
      <c r="AG22" s="4">
        <v>5</v>
      </c>
      <c r="AH22" s="12">
        <f>+AF22*AG22</f>
        <v>129480</v>
      </c>
      <c r="AI22" s="12">
        <v>3663</v>
      </c>
      <c r="AJ22" s="4">
        <v>6</v>
      </c>
      <c r="AK22" s="12">
        <v>21978</v>
      </c>
      <c r="AL22" s="12">
        <v>5580</v>
      </c>
      <c r="AM22" s="4">
        <v>4.2</v>
      </c>
      <c r="AN22" s="12">
        <f>+AL22*AM22</f>
        <v>23436</v>
      </c>
      <c r="AO22" s="12">
        <v>300149</v>
      </c>
      <c r="AP22" s="4">
        <v>0.8</v>
      </c>
      <c r="AQ22" s="12">
        <v>240119</v>
      </c>
      <c r="AR22" s="25">
        <f>+AF22+AI22+AL22+AO22</f>
        <v>335288</v>
      </c>
      <c r="AS22" s="25">
        <f>+AH22+AK22+AN22+AQ22</f>
        <v>415013</v>
      </c>
      <c r="AT22" s="12">
        <v>14032308</v>
      </c>
      <c r="AU22" s="4">
        <v>1.4</v>
      </c>
      <c r="AV22" s="12">
        <v>19645230</v>
      </c>
      <c r="AW22" s="12">
        <v>650000</v>
      </c>
      <c r="AX22" s="4">
        <v>2</v>
      </c>
      <c r="AY22" s="12">
        <v>1300000</v>
      </c>
      <c r="AZ22" s="12">
        <v>4000000</v>
      </c>
      <c r="BA22" s="4">
        <v>0.35</v>
      </c>
      <c r="BB22" s="12">
        <v>1400000</v>
      </c>
      <c r="BC22" s="12">
        <v>10386368</v>
      </c>
      <c r="BD22" s="4">
        <v>0.4</v>
      </c>
      <c r="BE22" s="12">
        <v>4154547.2</v>
      </c>
      <c r="BF22" s="12"/>
      <c r="BG22" s="4"/>
      <c r="BH22" s="12" t="s">
        <v>54</v>
      </c>
      <c r="BI22" s="12">
        <v>108972</v>
      </c>
      <c r="BJ22" s="4">
        <v>17.5</v>
      </c>
      <c r="BK22" s="12">
        <v>1907010</v>
      </c>
      <c r="BL22" s="12">
        <v>54813</v>
      </c>
      <c r="BM22" s="4">
        <v>17.75</v>
      </c>
      <c r="BN22" s="12">
        <f>+BL22*BM22</f>
        <v>972930.75</v>
      </c>
    </row>
    <row r="23" spans="1:66" ht="15.75">
      <c r="A23" s="35" t="s">
        <v>76</v>
      </c>
      <c r="B23" s="2" t="s">
        <v>1</v>
      </c>
      <c r="C23" s="3">
        <v>784100</v>
      </c>
      <c r="D23" s="5">
        <v>4.83</v>
      </c>
      <c r="E23" s="3">
        <v>3787203</v>
      </c>
      <c r="F23" s="3">
        <v>714198</v>
      </c>
      <c r="G23" s="5">
        <v>2.8</v>
      </c>
      <c r="H23" s="3">
        <v>1999754</v>
      </c>
      <c r="I23" s="3">
        <v>1523616</v>
      </c>
      <c r="J23" s="5">
        <v>2.76</v>
      </c>
      <c r="K23" s="3">
        <v>4205180</v>
      </c>
      <c r="L23" s="3">
        <v>812190</v>
      </c>
      <c r="M23" s="5">
        <v>2.55</v>
      </c>
      <c r="N23" s="3">
        <v>2071085</v>
      </c>
      <c r="O23" s="12">
        <v>1144934</v>
      </c>
      <c r="P23" s="4">
        <v>2.04</v>
      </c>
      <c r="Q23" s="12">
        <v>2335665</v>
      </c>
      <c r="R23" s="12">
        <v>4045756</v>
      </c>
      <c r="S23" s="4">
        <v>3.24</v>
      </c>
      <c r="T23" s="12">
        <v>13108250</v>
      </c>
      <c r="U23" s="12">
        <v>381694</v>
      </c>
      <c r="V23" s="4">
        <v>2.94</v>
      </c>
      <c r="W23" s="12">
        <v>1122180</v>
      </c>
      <c r="X23" s="12">
        <v>342712</v>
      </c>
      <c r="Y23" s="4">
        <v>2.62</v>
      </c>
      <c r="Z23" s="12">
        <v>897905</v>
      </c>
      <c r="AA23" s="25">
        <f>+C23+F23+I23+L23+O23+U23+X23</f>
        <v>5703444</v>
      </c>
      <c r="AB23" s="25">
        <f>+E23+H23+K23+N23+Q23+W23+Z23</f>
        <v>16418972</v>
      </c>
      <c r="AC23" s="4"/>
      <c r="AD23" s="4"/>
      <c r="AE23" s="4"/>
      <c r="AF23" s="12">
        <v>1860</v>
      </c>
      <c r="AG23" s="4">
        <v>10.86</v>
      </c>
      <c r="AH23" s="12">
        <f>+AF23*AG23</f>
        <v>20199.6</v>
      </c>
      <c r="AI23" s="12">
        <v>651</v>
      </c>
      <c r="AJ23" s="4">
        <v>9.13</v>
      </c>
      <c r="AK23" s="12">
        <v>5944</v>
      </c>
      <c r="AL23" s="12">
        <v>304</v>
      </c>
      <c r="AM23" s="4">
        <v>7.05</v>
      </c>
      <c r="AN23" s="12">
        <f>+AL23*AM23</f>
        <v>2143.2</v>
      </c>
      <c r="AO23" s="12">
        <v>7651</v>
      </c>
      <c r="AP23" s="4">
        <v>0.75</v>
      </c>
      <c r="AQ23" s="12">
        <v>5739</v>
      </c>
      <c r="AR23" s="25">
        <f>+AF23+AI23+AL23+AO23</f>
        <v>10466</v>
      </c>
      <c r="AS23" s="25">
        <f>+AH23+AK23+AN23+AQ23</f>
        <v>34025.8</v>
      </c>
      <c r="AT23" s="12">
        <v>72900</v>
      </c>
      <c r="AU23" s="27">
        <v>2.03</v>
      </c>
      <c r="AV23" s="12">
        <v>147987</v>
      </c>
      <c r="AW23" s="12">
        <v>167625</v>
      </c>
      <c r="AX23" s="4">
        <v>2</v>
      </c>
      <c r="AY23" s="12">
        <v>335250</v>
      </c>
      <c r="AZ23" s="12"/>
      <c r="BA23" s="4"/>
      <c r="BB23" s="12"/>
      <c r="BC23" s="12">
        <v>234246</v>
      </c>
      <c r="BD23" s="4">
        <v>0.36</v>
      </c>
      <c r="BE23" s="12">
        <v>84328.56</v>
      </c>
      <c r="BF23" s="12"/>
      <c r="BG23" s="4"/>
      <c r="BH23" s="12"/>
      <c r="BI23" s="12">
        <v>3558</v>
      </c>
      <c r="BJ23" s="4">
        <v>17.5</v>
      </c>
      <c r="BK23" s="12">
        <v>62265</v>
      </c>
      <c r="BL23" s="12">
        <v>5376</v>
      </c>
      <c r="BM23" s="4">
        <v>17.6</v>
      </c>
      <c r="BN23" s="12">
        <f>+BL23*BM23</f>
        <v>94617.6</v>
      </c>
    </row>
    <row r="24" spans="1:66" ht="15.75">
      <c r="A24" s="35" t="s">
        <v>77</v>
      </c>
      <c r="B24" s="2" t="s">
        <v>2</v>
      </c>
      <c r="C24" s="3">
        <v>2222906</v>
      </c>
      <c r="D24" s="5">
        <v>2.93</v>
      </c>
      <c r="E24" s="3">
        <v>6511115</v>
      </c>
      <c r="F24" s="3">
        <v>2297090</v>
      </c>
      <c r="G24" s="5">
        <v>2</v>
      </c>
      <c r="H24" s="3">
        <v>4594180</v>
      </c>
      <c r="I24" s="3">
        <v>2254644</v>
      </c>
      <c r="J24" s="5">
        <v>1.92</v>
      </c>
      <c r="K24" s="3">
        <v>6248916</v>
      </c>
      <c r="L24" s="3">
        <v>582806</v>
      </c>
      <c r="M24" s="5">
        <v>1.43</v>
      </c>
      <c r="N24" s="3">
        <v>833412</v>
      </c>
      <c r="O24" s="12">
        <v>3074220</v>
      </c>
      <c r="P24" s="4">
        <v>1.23</v>
      </c>
      <c r="Q24" s="12">
        <v>3781290</v>
      </c>
      <c r="R24" s="12">
        <v>6933817</v>
      </c>
      <c r="S24" s="4">
        <v>2.05</v>
      </c>
      <c r="T24" s="12">
        <v>14214325</v>
      </c>
      <c r="U24" s="12">
        <v>9006</v>
      </c>
      <c r="V24" s="4">
        <v>2.5</v>
      </c>
      <c r="W24" s="12">
        <v>22515</v>
      </c>
      <c r="X24" s="12">
        <v>52714</v>
      </c>
      <c r="Y24" s="4">
        <v>2.5</v>
      </c>
      <c r="Z24" s="12">
        <v>131785</v>
      </c>
      <c r="AA24" s="25">
        <f>+C24+F24+I24+L24+O24+U24+X24</f>
        <v>10493386</v>
      </c>
      <c r="AB24" s="25">
        <f>+E24+H24+K24+N24+Q24+W24+Z24</f>
        <v>22123213</v>
      </c>
      <c r="AC24" s="4"/>
      <c r="AD24" s="4"/>
      <c r="AE24" s="4"/>
      <c r="AF24" s="12">
        <v>422</v>
      </c>
      <c r="AG24" s="4">
        <v>4.5</v>
      </c>
      <c r="AH24" s="12">
        <f>+AF24*AG24</f>
        <v>1899</v>
      </c>
      <c r="AI24" s="12">
        <v>1030</v>
      </c>
      <c r="AJ24" s="4">
        <v>6</v>
      </c>
      <c r="AK24" s="12">
        <v>6180</v>
      </c>
      <c r="AL24" s="12">
        <v>1750</v>
      </c>
      <c r="AM24" s="4">
        <v>4.5</v>
      </c>
      <c r="AN24" s="12">
        <f>+AL24*AM24</f>
        <v>7875</v>
      </c>
      <c r="AO24" s="12">
        <v>14000</v>
      </c>
      <c r="AP24" s="4">
        <v>0.7</v>
      </c>
      <c r="AQ24" s="12">
        <v>9800</v>
      </c>
      <c r="AR24" s="25">
        <f>+AF24+AI24+AL24+AO24</f>
        <v>17202</v>
      </c>
      <c r="AS24" s="25">
        <f>+AH24+AK24+AN24+AQ24</f>
        <v>25754</v>
      </c>
      <c r="AT24" s="12">
        <v>112592</v>
      </c>
      <c r="AU24" s="4">
        <v>1.4</v>
      </c>
      <c r="AV24" s="12">
        <v>157630</v>
      </c>
      <c r="AW24" s="12">
        <v>145600</v>
      </c>
      <c r="AX24" s="4">
        <v>1.8</v>
      </c>
      <c r="AY24" s="12">
        <v>262080</v>
      </c>
      <c r="AZ24" s="12"/>
      <c r="BA24" s="4"/>
      <c r="BB24" s="12"/>
      <c r="BC24" s="12">
        <v>296787</v>
      </c>
      <c r="BD24" s="4">
        <v>0.42</v>
      </c>
      <c r="BE24" s="12">
        <v>124650.54</v>
      </c>
      <c r="BF24" s="12"/>
      <c r="BG24" s="4"/>
      <c r="BH24" s="12"/>
      <c r="BI24" s="12">
        <v>86670</v>
      </c>
      <c r="BJ24" s="4">
        <v>17</v>
      </c>
      <c r="BK24" s="12">
        <v>1273390</v>
      </c>
      <c r="BL24" s="12">
        <v>40797</v>
      </c>
      <c r="BM24" s="4">
        <v>17.5</v>
      </c>
      <c r="BN24" s="12">
        <f>+BL24*BM24</f>
        <v>713947.5</v>
      </c>
    </row>
    <row r="25" spans="1:66" ht="15.75">
      <c r="A25" s="35" t="s">
        <v>78</v>
      </c>
      <c r="B25" s="2" t="s">
        <v>3</v>
      </c>
      <c r="C25" s="3">
        <v>3013625</v>
      </c>
      <c r="D25" s="5">
        <v>2.78</v>
      </c>
      <c r="E25" s="3">
        <v>8377878</v>
      </c>
      <c r="F25" s="3"/>
      <c r="G25" s="2"/>
      <c r="H25" s="3"/>
      <c r="I25" s="3">
        <v>1820740</v>
      </c>
      <c r="J25" s="5">
        <v>2.1</v>
      </c>
      <c r="K25" s="3">
        <v>3823554</v>
      </c>
      <c r="L25" s="3">
        <v>391210</v>
      </c>
      <c r="M25" s="5">
        <v>1.66</v>
      </c>
      <c r="N25" s="3">
        <v>649408</v>
      </c>
      <c r="O25" s="23">
        <v>1818520</v>
      </c>
      <c r="P25" s="4">
        <v>1.28</v>
      </c>
      <c r="Q25" s="12">
        <v>2327706</v>
      </c>
      <c r="R25" s="12">
        <v>4251440</v>
      </c>
      <c r="S25" s="4">
        <v>2.02</v>
      </c>
      <c r="T25" s="12">
        <v>8587909</v>
      </c>
      <c r="U25" s="12">
        <v>33396</v>
      </c>
      <c r="V25" s="4">
        <v>2</v>
      </c>
      <c r="W25" s="12">
        <v>66792</v>
      </c>
      <c r="X25" s="12">
        <v>33866</v>
      </c>
      <c r="Y25" s="4">
        <v>2.24</v>
      </c>
      <c r="Z25" s="12">
        <v>75860</v>
      </c>
      <c r="AA25" s="25">
        <f>+C25+F25+I25+L25+O25+U25+X25</f>
        <v>7111357</v>
      </c>
      <c r="AB25" s="25">
        <f>+E25+H25+K25+N25+Q25+W25+Z25</f>
        <v>15321198</v>
      </c>
      <c r="AC25" s="4"/>
      <c r="AD25" s="4"/>
      <c r="AE25" s="4"/>
      <c r="AF25" s="12">
        <v>686</v>
      </c>
      <c r="AG25" s="4">
        <v>5.95</v>
      </c>
      <c r="AH25" s="12">
        <v>4082</v>
      </c>
      <c r="AI25" s="12">
        <v>2100</v>
      </c>
      <c r="AJ25" s="4">
        <v>6.16</v>
      </c>
      <c r="AK25" s="12">
        <v>12936</v>
      </c>
      <c r="AL25" s="12">
        <v>938</v>
      </c>
      <c r="AM25" s="4">
        <v>3.91</v>
      </c>
      <c r="AN25" s="12">
        <f>+AL25*AM25</f>
        <v>3667.58</v>
      </c>
      <c r="AO25" s="12">
        <v>64125</v>
      </c>
      <c r="AP25" s="4">
        <v>0.65</v>
      </c>
      <c r="AQ25" s="12">
        <v>41681</v>
      </c>
      <c r="AR25" s="25">
        <f>+AF25+AI25+AL25+AO25</f>
        <v>67849</v>
      </c>
      <c r="AS25" s="25">
        <f>+AH25+AK25+AN25+AQ25</f>
        <v>62366.58</v>
      </c>
      <c r="AT25" s="12">
        <v>221628</v>
      </c>
      <c r="AU25" s="4">
        <v>1.35</v>
      </c>
      <c r="AV25" s="12">
        <v>299198</v>
      </c>
      <c r="AW25" s="12">
        <v>483300</v>
      </c>
      <c r="AX25" s="4">
        <v>2</v>
      </c>
      <c r="AY25" s="12">
        <v>966600</v>
      </c>
      <c r="AZ25" s="12"/>
      <c r="BA25" s="4"/>
      <c r="BB25" s="12"/>
      <c r="BC25" s="12">
        <v>306050</v>
      </c>
      <c r="BD25" s="4">
        <v>0.38</v>
      </c>
      <c r="BE25" s="12">
        <v>116299</v>
      </c>
      <c r="BF25" s="12">
        <v>179400</v>
      </c>
      <c r="BG25" s="4">
        <v>0.4</v>
      </c>
      <c r="BH25" s="12">
        <v>71760</v>
      </c>
      <c r="BI25" s="12">
        <v>5658</v>
      </c>
      <c r="BJ25" s="4">
        <v>17</v>
      </c>
      <c r="BK25" s="12">
        <v>96186</v>
      </c>
      <c r="BL25" s="12">
        <v>1932</v>
      </c>
      <c r="BM25" s="4">
        <v>17.3</v>
      </c>
      <c r="BN25" s="12">
        <f>+BL25*BM25</f>
        <v>33423.6</v>
      </c>
    </row>
    <row r="26" spans="29:66" ht="15.75">
      <c r="AC26" s="4"/>
      <c r="AD26" s="4"/>
      <c r="AE26" s="4"/>
      <c r="AF26" s="12"/>
      <c r="AG26" s="4"/>
      <c r="AH26" s="12"/>
      <c r="AI26" s="12"/>
      <c r="AJ26" s="4"/>
      <c r="AK26" s="12"/>
      <c r="AL26" s="12"/>
      <c r="AM26" s="4"/>
      <c r="AN26" s="12"/>
      <c r="AP26" s="4"/>
      <c r="AQ26" s="12"/>
      <c r="AT26" s="12"/>
      <c r="AU26" s="4"/>
      <c r="AV26" s="12"/>
      <c r="AW26" s="12"/>
      <c r="AX26" s="4"/>
      <c r="AY26" s="12"/>
      <c r="AZ26" s="12"/>
      <c r="BA26" s="4"/>
      <c r="BB26" s="12"/>
      <c r="BC26" s="12"/>
      <c r="BD26" s="4"/>
      <c r="BE26" s="12"/>
      <c r="BF26" s="12"/>
      <c r="BG26" s="4"/>
      <c r="BH26" s="12"/>
      <c r="BI26" s="12"/>
      <c r="BJ26" s="4"/>
      <c r="BK26" s="12"/>
      <c r="BL26" s="12"/>
      <c r="BM26" s="4"/>
      <c r="BN26" s="12"/>
    </row>
    <row r="27" spans="1:66" s="7" customFormat="1" ht="15.75">
      <c r="A27" s="33"/>
      <c r="B27" s="6" t="s">
        <v>21</v>
      </c>
      <c r="C27" s="17">
        <v>47022736</v>
      </c>
      <c r="D27" s="6">
        <v>3.83</v>
      </c>
      <c r="E27" s="17">
        <v>179987991</v>
      </c>
      <c r="F27" s="17">
        <v>15313742</v>
      </c>
      <c r="G27" s="6">
        <v>2.52</v>
      </c>
      <c r="H27" s="17">
        <v>38677420</v>
      </c>
      <c r="I27" s="17">
        <v>83284709</v>
      </c>
      <c r="J27" s="6">
        <v>2.58</v>
      </c>
      <c r="K27" s="17">
        <v>215063304</v>
      </c>
      <c r="L27" s="17">
        <v>44025702</v>
      </c>
      <c r="M27" s="6">
        <v>2.22</v>
      </c>
      <c r="N27" s="17">
        <v>97529219</v>
      </c>
      <c r="O27" s="21">
        <v>96695862</v>
      </c>
      <c r="P27" s="16">
        <v>1.77</v>
      </c>
      <c r="Q27" s="21">
        <v>171131871</v>
      </c>
      <c r="R27" s="21">
        <v>50507973</v>
      </c>
      <c r="S27" s="16">
        <v>2.7</v>
      </c>
      <c r="T27" s="21">
        <v>136451131</v>
      </c>
      <c r="U27" s="21">
        <v>3435829</v>
      </c>
      <c r="V27" s="16">
        <v>4.03</v>
      </c>
      <c r="W27" s="21">
        <v>13844566</v>
      </c>
      <c r="X27" s="21">
        <v>6842265</v>
      </c>
      <c r="Y27" s="16">
        <v>2.83</v>
      </c>
      <c r="Z27" s="21">
        <v>17324458</v>
      </c>
      <c r="AA27" s="29">
        <f>+C27+F27+I27+L27+O27+U27+X27</f>
        <v>296620845</v>
      </c>
      <c r="AB27" s="29">
        <f>+E27+H27+K27+N27+Q27+W27+Z27</f>
        <v>733558829</v>
      </c>
      <c r="AC27" s="16">
        <v>575560</v>
      </c>
      <c r="AD27" s="16">
        <v>9.49</v>
      </c>
      <c r="AE27" s="16">
        <v>5463720</v>
      </c>
      <c r="AF27" s="21">
        <v>1686735</v>
      </c>
      <c r="AG27" s="16">
        <v>4.3</v>
      </c>
      <c r="AH27" s="21">
        <v>7384942</v>
      </c>
      <c r="AI27" s="21">
        <v>938285</v>
      </c>
      <c r="AJ27" s="16">
        <v>5.93</v>
      </c>
      <c r="AK27" s="21">
        <v>5564710</v>
      </c>
      <c r="AL27" s="21">
        <v>939196</v>
      </c>
      <c r="AM27" s="16">
        <v>4.15</v>
      </c>
      <c r="AN27" s="21">
        <v>3897831</v>
      </c>
      <c r="AO27" s="21">
        <v>4973775</v>
      </c>
      <c r="AP27" s="16">
        <v>0.93</v>
      </c>
      <c r="AQ27" s="21">
        <v>4612424</v>
      </c>
      <c r="AR27" s="29">
        <f>+AF27+AI27+AL27+AO27</f>
        <v>8537991</v>
      </c>
      <c r="AS27" s="29">
        <f>+AH27+AK27+AN27+AQ27</f>
        <v>21459907</v>
      </c>
      <c r="AT27" s="21">
        <v>129295980</v>
      </c>
      <c r="AU27" s="16">
        <v>1.19</v>
      </c>
      <c r="AV27" s="21">
        <v>154209700</v>
      </c>
      <c r="AW27" s="21">
        <v>14081760</v>
      </c>
      <c r="AX27" s="16">
        <v>2.12</v>
      </c>
      <c r="AY27" s="21">
        <v>29797665</v>
      </c>
      <c r="AZ27" s="21">
        <v>23554100</v>
      </c>
      <c r="BA27" s="16">
        <v>0.4</v>
      </c>
      <c r="BB27" s="21">
        <v>9284045</v>
      </c>
      <c r="BC27" s="21">
        <v>30708856</v>
      </c>
      <c r="BD27" s="16">
        <v>0.38</v>
      </c>
      <c r="BE27" s="21">
        <v>11618912</v>
      </c>
      <c r="BF27" s="21">
        <v>2096905</v>
      </c>
      <c r="BG27" s="16">
        <v>0.48</v>
      </c>
      <c r="BH27" s="21">
        <v>1018318</v>
      </c>
      <c r="BI27" s="21">
        <v>1008196</v>
      </c>
      <c r="BJ27" s="16">
        <v>16.95</v>
      </c>
      <c r="BK27" s="21">
        <v>17084288</v>
      </c>
      <c r="BL27" s="21">
        <v>510350</v>
      </c>
      <c r="BM27" s="16">
        <v>17.36</v>
      </c>
      <c r="BN27" s="21">
        <v>8860293</v>
      </c>
    </row>
    <row r="28" spans="1:66" s="7" customFormat="1" ht="15.75">
      <c r="A28" s="33"/>
      <c r="B28" s="6" t="s">
        <v>22</v>
      </c>
      <c r="C28" s="17">
        <v>43681606</v>
      </c>
      <c r="D28" s="6">
        <v>3.77</v>
      </c>
      <c r="E28" s="17">
        <v>164886083</v>
      </c>
      <c r="F28" s="17">
        <v>15313742</v>
      </c>
      <c r="G28" s="6">
        <v>2.52</v>
      </c>
      <c r="H28" s="17">
        <v>38677420</v>
      </c>
      <c r="I28" s="17">
        <v>81629059</v>
      </c>
      <c r="J28" s="6">
        <v>2.88</v>
      </c>
      <c r="K28" s="17">
        <v>210394371</v>
      </c>
      <c r="L28" s="17">
        <v>43405060</v>
      </c>
      <c r="M28" s="6">
        <v>2.21</v>
      </c>
      <c r="N28" s="17">
        <v>95574197</v>
      </c>
      <c r="O28" s="21">
        <v>95524854</v>
      </c>
      <c r="P28" s="16">
        <v>1.76</v>
      </c>
      <c r="Q28" s="21">
        <v>168461974</v>
      </c>
      <c r="R28" s="21">
        <v>45053568</v>
      </c>
      <c r="S28" s="16">
        <v>2.66</v>
      </c>
      <c r="T28" s="21">
        <v>119815196</v>
      </c>
      <c r="U28" s="21">
        <v>2321698</v>
      </c>
      <c r="V28" s="16">
        <v>4.21</v>
      </c>
      <c r="W28" s="21">
        <v>9770089</v>
      </c>
      <c r="X28" s="21">
        <v>6357858</v>
      </c>
      <c r="Y28" s="16">
        <v>2.49</v>
      </c>
      <c r="Z28" s="21">
        <v>15817952</v>
      </c>
      <c r="AA28" s="29">
        <f>+C28+F28+I28+L28+O28+U28+X28</f>
        <v>288233877</v>
      </c>
      <c r="AB28" s="29">
        <f>+E28+H28+K28+N28+Q28+W28+Z28</f>
        <v>703582086</v>
      </c>
      <c r="AC28" s="16">
        <v>4100</v>
      </c>
      <c r="AD28" s="16">
        <v>8.5</v>
      </c>
      <c r="AE28" s="16">
        <v>34850</v>
      </c>
      <c r="AF28" s="21">
        <v>1314348</v>
      </c>
      <c r="AG28" s="16">
        <v>4.85</v>
      </c>
      <c r="AH28" s="21">
        <v>6375772</v>
      </c>
      <c r="AI28" s="21">
        <v>720305</v>
      </c>
      <c r="AJ28" s="16">
        <v>5.84</v>
      </c>
      <c r="AK28" s="21">
        <v>4208874</v>
      </c>
      <c r="AL28" s="21">
        <v>833666</v>
      </c>
      <c r="AM28" s="16">
        <v>3.83</v>
      </c>
      <c r="AN28" s="21">
        <v>3191835</v>
      </c>
      <c r="AO28" s="21">
        <v>4135575</v>
      </c>
      <c r="AP28" s="16">
        <v>0.94</v>
      </c>
      <c r="AQ28" s="21">
        <v>3899954</v>
      </c>
      <c r="AR28" s="29">
        <f>+AF28+AI28+AL28+AO28</f>
        <v>7003894</v>
      </c>
      <c r="AS28" s="29">
        <f>+AH28+AK28+AN28+AQ28</f>
        <v>17676435</v>
      </c>
      <c r="AT28" s="21">
        <v>116620098</v>
      </c>
      <c r="AU28" s="16">
        <v>1.21</v>
      </c>
      <c r="AV28" s="21">
        <v>128731175</v>
      </c>
      <c r="AW28" s="21">
        <v>10578510</v>
      </c>
      <c r="AX28" s="16">
        <v>2.05</v>
      </c>
      <c r="AY28" s="21">
        <v>21740190</v>
      </c>
      <c r="AZ28" s="21">
        <v>23554100</v>
      </c>
      <c r="BA28" s="16">
        <v>0.4</v>
      </c>
      <c r="BB28" s="21">
        <v>9284045</v>
      </c>
      <c r="BC28" s="21">
        <v>29210140</v>
      </c>
      <c r="BD28" s="16">
        <v>0.37</v>
      </c>
      <c r="BE28" s="21">
        <v>11049400</v>
      </c>
      <c r="BF28" s="21">
        <v>1534655</v>
      </c>
      <c r="BG28" s="16">
        <v>0.48</v>
      </c>
      <c r="BH28" s="21">
        <v>737193</v>
      </c>
      <c r="BI28" s="21">
        <v>826544</v>
      </c>
      <c r="BJ28" s="16">
        <v>17.11</v>
      </c>
      <c r="BK28" s="21">
        <v>14177856</v>
      </c>
      <c r="BL28" s="21">
        <v>349893</v>
      </c>
      <c r="BM28" s="16">
        <v>17.62</v>
      </c>
      <c r="BN28" s="21">
        <v>6164615</v>
      </c>
    </row>
    <row r="29" spans="1:66" s="10" customFormat="1" ht="15.75">
      <c r="A29" s="32" t="s">
        <v>79</v>
      </c>
      <c r="B29" s="8" t="s">
        <v>23</v>
      </c>
      <c r="C29" s="19">
        <f>SUM(C22:C25)</f>
        <v>24014505</v>
      </c>
      <c r="D29" s="9">
        <f>+E29/C29</f>
        <v>3.677464432433648</v>
      </c>
      <c r="E29" s="19">
        <f>SUM(E22:E25)</f>
        <v>88312488</v>
      </c>
      <c r="F29" s="19">
        <f>SUM(F22:F25)</f>
        <v>15070980</v>
      </c>
      <c r="G29" s="9">
        <f>+H29/F29</f>
        <v>2.5180269630773844</v>
      </c>
      <c r="H29" s="19">
        <f>SUM(H22:H25)</f>
        <v>37949134</v>
      </c>
      <c r="I29" s="19">
        <f>SUM(I22:I25)</f>
        <v>25012503</v>
      </c>
      <c r="J29" s="9">
        <f>+K29/I29</f>
        <v>2.7129998944927665</v>
      </c>
      <c r="K29" s="19">
        <f>SUM(K22:K25)</f>
        <v>67858918</v>
      </c>
      <c r="L29" s="19">
        <f>SUM(L22:L25)</f>
        <v>15451449</v>
      </c>
      <c r="M29" s="9">
        <f>+N29/L29</f>
        <v>2.1403060644991934</v>
      </c>
      <c r="N29" s="19">
        <f>SUM(N22:N25)</f>
        <v>33070830</v>
      </c>
      <c r="O29" s="19">
        <f>SUM(O22:O25)</f>
        <v>32075874</v>
      </c>
      <c r="P29" s="9">
        <f>+Q29/O29</f>
        <v>1.7406909941097786</v>
      </c>
      <c r="Q29" s="19">
        <f>SUM(Q22:Q25)</f>
        <v>55834185</v>
      </c>
      <c r="R29" s="19">
        <f>SUM(R22:R25)</f>
        <v>37323377</v>
      </c>
      <c r="S29" s="9">
        <f>+T29/R29</f>
        <v>2.6770176771517753</v>
      </c>
      <c r="T29" s="19">
        <f>SUM(T22:T25)</f>
        <v>99915340</v>
      </c>
      <c r="U29" s="19">
        <f>SUM(U22:U25)</f>
        <v>496706</v>
      </c>
      <c r="V29" s="9">
        <f>+W29/U29</f>
        <v>2.8775915732848003</v>
      </c>
      <c r="W29" s="19">
        <f>SUM(W22:W25)</f>
        <v>1429317</v>
      </c>
      <c r="X29" s="19">
        <f>SUM(X22:X25)</f>
        <v>919540</v>
      </c>
      <c r="Y29" s="9">
        <f>+Z29/X29</f>
        <v>2.695091023772756</v>
      </c>
      <c r="Z29" s="19">
        <f>SUM(Z22:Z25)</f>
        <v>2478244</v>
      </c>
      <c r="AA29" s="25">
        <f>+C29+F29+I29+L29+O29+U29+X29</f>
        <v>113041557</v>
      </c>
      <c r="AB29" s="25">
        <f>+E29+H29+K29+N29+Q29+W29+Z29</f>
        <v>286933116</v>
      </c>
      <c r="AC29" s="19"/>
      <c r="AE29" s="19"/>
      <c r="AF29" s="19">
        <f>SUM(AF22:AF25)</f>
        <v>28864</v>
      </c>
      <c r="AG29" s="9">
        <f>+AH29/AF29</f>
        <v>5.392897727272728</v>
      </c>
      <c r="AH29" s="19">
        <f>SUM(AH22:AH25)</f>
        <v>155660.6</v>
      </c>
      <c r="AI29" s="19">
        <f>SUM(AI22:AI25)</f>
        <v>7444</v>
      </c>
      <c r="AJ29" s="9">
        <f>+AK29/AI29</f>
        <v>6.318914562063407</v>
      </c>
      <c r="AK29" s="19">
        <f>SUM(AK22:AK25)</f>
        <v>47038</v>
      </c>
      <c r="AL29" s="19">
        <f>SUM(AL22:AL25)</f>
        <v>8572</v>
      </c>
      <c r="AM29" s="9">
        <f>+AN29/AL29</f>
        <v>4.330585627624825</v>
      </c>
      <c r="AN29" s="19">
        <f>SUM(AN22:AN25)</f>
        <v>37121.78</v>
      </c>
      <c r="AO29" s="19">
        <f>SUM(AO22:AO25)</f>
        <v>385925</v>
      </c>
      <c r="AP29" s="9">
        <f>+AQ29/AO29</f>
        <v>0.7704579905422038</v>
      </c>
      <c r="AQ29" s="19">
        <f>SUM(AQ22:AQ25)</f>
        <v>297339</v>
      </c>
      <c r="AR29" s="25">
        <f>+AF29+AI29+AL29+AO29</f>
        <v>430805</v>
      </c>
      <c r="AS29" s="25">
        <f>+AH29+AK29+AN29+AQ29</f>
        <v>537159.38</v>
      </c>
      <c r="AT29" s="19">
        <f>SUM(AT22:AT25)</f>
        <v>14439428</v>
      </c>
      <c r="AU29" s="9">
        <f>+AV29/AT29</f>
        <v>1.4024132396380244</v>
      </c>
      <c r="AV29" s="19">
        <f>SUM(AV22:AV25)</f>
        <v>20250045</v>
      </c>
      <c r="AW29" s="19">
        <f>SUM(AW22:AW25)</f>
        <v>1446525</v>
      </c>
      <c r="AX29" s="9">
        <f>+AY29/AW29</f>
        <v>1.979868996387895</v>
      </c>
      <c r="AY29" s="19">
        <f>SUM(AY22:AY25)</f>
        <v>2863930</v>
      </c>
      <c r="AZ29" s="19">
        <f>SUM(AZ22:AZ25)</f>
        <v>4000000</v>
      </c>
      <c r="BA29" s="9">
        <f>+BB29/AZ29</f>
        <v>0.35</v>
      </c>
      <c r="BB29" s="19">
        <f>SUM(BB22:BB25)</f>
        <v>1400000</v>
      </c>
      <c r="BC29" s="19">
        <f>SUM(BC22:BC25)</f>
        <v>11223451</v>
      </c>
      <c r="BD29" s="9">
        <f>+BE29/BC29</f>
        <v>0.39914864866430116</v>
      </c>
      <c r="BE29" s="19">
        <f>SUM(BE22:BE25)</f>
        <v>4479825.3</v>
      </c>
      <c r="BF29" s="19">
        <f>SUM(BF22:BF25)</f>
        <v>179400</v>
      </c>
      <c r="BG29" s="9">
        <f>+BH29/BF29</f>
        <v>0.4</v>
      </c>
      <c r="BH29" s="19">
        <f>SUM(BH22:BH25)</f>
        <v>71760</v>
      </c>
      <c r="BI29" s="19">
        <f>SUM(BI22:BI25)</f>
        <v>204858</v>
      </c>
      <c r="BJ29" s="9">
        <f>+BK29/BI29</f>
        <v>16.29836764978668</v>
      </c>
      <c r="BK29" s="19">
        <f>SUM(BK22:BK25)</f>
        <v>3338851</v>
      </c>
      <c r="BL29" s="19">
        <f>SUM(BL22:BL25)</f>
        <v>102918</v>
      </c>
      <c r="BM29" s="9">
        <f>+BN29/BL29</f>
        <v>17.634616393633767</v>
      </c>
      <c r="BN29" s="19">
        <f>SUM(BN22:BN25)</f>
        <v>1814919.4500000002</v>
      </c>
    </row>
    <row r="30" spans="1:66" s="10" customFormat="1" ht="15.75">
      <c r="A30" s="32" t="s">
        <v>80</v>
      </c>
      <c r="B30" s="8" t="s">
        <v>4</v>
      </c>
      <c r="C30" s="19">
        <f>+C28-C29</f>
        <v>19667101</v>
      </c>
      <c r="D30" s="9">
        <f>+E30/C30</f>
        <v>3.893486640456059</v>
      </c>
      <c r="E30" s="19">
        <f>+E28-E29</f>
        <v>76573595</v>
      </c>
      <c r="F30" s="19">
        <f>+F28-F29</f>
        <v>242762</v>
      </c>
      <c r="G30" s="9">
        <f>+H30/F30</f>
        <v>3</v>
      </c>
      <c r="H30" s="19">
        <f>+H28-H29</f>
        <v>728286</v>
      </c>
      <c r="I30" s="19">
        <f>+I28-I29</f>
        <v>56616556</v>
      </c>
      <c r="J30" s="9">
        <f>+K30/I30</f>
        <v>2.517557814714127</v>
      </c>
      <c r="K30" s="19">
        <f>+K28-K29</f>
        <v>142535453</v>
      </c>
      <c r="L30" s="19">
        <f>+L28-L29</f>
        <v>27953611</v>
      </c>
      <c r="M30" s="9">
        <f>+N30/L30</f>
        <v>2.2359675463753144</v>
      </c>
      <c r="N30" s="19">
        <f>+N28-N29</f>
        <v>62503367</v>
      </c>
      <c r="O30" s="19">
        <f>+O28-O29</f>
        <v>63448980</v>
      </c>
      <c r="P30" s="9">
        <f>+Q30/O30</f>
        <v>1.7750921921833889</v>
      </c>
      <c r="Q30" s="19">
        <f>+Q28-Q29</f>
        <v>112627789</v>
      </c>
      <c r="R30" s="19">
        <f>+R28-R29</f>
        <v>7730191</v>
      </c>
      <c r="S30" s="9">
        <f>+T30/R30</f>
        <v>2.5743032740070717</v>
      </c>
      <c r="T30" s="19">
        <f>+T28-T29</f>
        <v>19899856</v>
      </c>
      <c r="U30" s="19">
        <f>+U28-U29</f>
        <v>1824992</v>
      </c>
      <c r="V30" s="9">
        <f>+W30/U30</f>
        <v>4.570306061615613</v>
      </c>
      <c r="W30" s="19">
        <f>+W28-W29</f>
        <v>8340772</v>
      </c>
      <c r="X30" s="19">
        <f>+X28-X29</f>
        <v>5438318</v>
      </c>
      <c r="Y30" s="9">
        <f>+Z30/X30</f>
        <v>2.4529106242040277</v>
      </c>
      <c r="Z30" s="19">
        <f>+Z28-Z29</f>
        <v>13339708</v>
      </c>
      <c r="AA30" s="25">
        <f>+C30+F30+I30+L30+O30+U30+X30</f>
        <v>175192320</v>
      </c>
      <c r="AB30" s="25">
        <f>+E30+H30+K30+N30+Q30+W30+Z30</f>
        <v>416648970</v>
      </c>
      <c r="AC30" s="19">
        <f>+AC28-AC29</f>
        <v>4100</v>
      </c>
      <c r="AD30" s="14">
        <v>8.5</v>
      </c>
      <c r="AE30" s="19">
        <f>+AE28-AE29</f>
        <v>34850</v>
      </c>
      <c r="AF30" s="19">
        <f>+AF28-AF29</f>
        <v>1285484</v>
      </c>
      <c r="AG30" s="9">
        <f>+AH30/AF30</f>
        <v>4.8387310927246086</v>
      </c>
      <c r="AH30" s="19">
        <f>+AH28-AH29</f>
        <v>6220111.4</v>
      </c>
      <c r="AI30" s="19">
        <f>+AI28-AI29</f>
        <v>712861</v>
      </c>
      <c r="AJ30" s="9">
        <f>+AK30/AI30</f>
        <v>5.838215304245849</v>
      </c>
      <c r="AK30" s="19">
        <f>+AK28-AK29</f>
        <v>4161836</v>
      </c>
      <c r="AL30" s="19">
        <f>+AL28-AL29</f>
        <v>825094</v>
      </c>
      <c r="AM30" s="9">
        <f>+AN30/AL30</f>
        <v>3.8234591695006874</v>
      </c>
      <c r="AN30" s="19">
        <f>+AN28-AN29</f>
        <v>3154713.22</v>
      </c>
      <c r="AO30" s="19">
        <f>+AO28-AO29</f>
        <v>3749650</v>
      </c>
      <c r="AP30" s="9">
        <f>+AQ30/AO30</f>
        <v>0.9607870067873001</v>
      </c>
      <c r="AQ30" s="19">
        <f>+AQ28-AQ29</f>
        <v>3602615</v>
      </c>
      <c r="AR30" s="25">
        <f>+AF30+AI30+AL30+AO30</f>
        <v>6573089</v>
      </c>
      <c r="AS30" s="25">
        <f>+AH30+AK30+AN30+AQ30</f>
        <v>17139275.62</v>
      </c>
      <c r="AT30" s="19">
        <f>+AT28-AT29</f>
        <v>102180670</v>
      </c>
      <c r="AU30" s="9">
        <f>+AV30/AT30</f>
        <v>1.061659998901945</v>
      </c>
      <c r="AV30" s="19">
        <f>+AV28-AV29</f>
        <v>108481130</v>
      </c>
      <c r="AW30" s="19">
        <f>+AW28-AW29</f>
        <v>9131985</v>
      </c>
      <c r="AX30" s="9">
        <f>+AY30/AW30</f>
        <v>2.0670489493795707</v>
      </c>
      <c r="AY30" s="19">
        <f>+AY28-AY29</f>
        <v>18876260</v>
      </c>
      <c r="AZ30" s="19">
        <f>+AZ28-AZ29</f>
        <v>19554100</v>
      </c>
      <c r="BA30" s="9">
        <f>+BB30/AZ30</f>
        <v>0.4031914023146041</v>
      </c>
      <c r="BB30" s="19">
        <f>+BB28-BB29</f>
        <v>7884045</v>
      </c>
      <c r="BC30" s="19">
        <f>+BC28-BC29</f>
        <v>17986689</v>
      </c>
      <c r="BD30" s="9">
        <f>+BE30/BC30</f>
        <v>0.36524647198825755</v>
      </c>
      <c r="BE30" s="19">
        <f>+BE28-BE29</f>
        <v>6569574.7</v>
      </c>
      <c r="BF30" s="19">
        <f>+BF28-BF29</f>
        <v>1355255</v>
      </c>
      <c r="BG30" s="9">
        <f>+BH30/BF30</f>
        <v>0.4910020623425112</v>
      </c>
      <c r="BH30" s="19">
        <f>+BH28-BH29</f>
        <v>665433</v>
      </c>
      <c r="BI30" s="19">
        <f>+BI28-BI29</f>
        <v>621686</v>
      </c>
      <c r="BJ30" s="9">
        <f>+BK30/BI30</f>
        <v>17.43485457288728</v>
      </c>
      <c r="BK30" s="19">
        <f>+BK28-BK29</f>
        <v>10839005</v>
      </c>
      <c r="BL30" s="19">
        <f>+BL28-BL29</f>
        <v>246975</v>
      </c>
      <c r="BM30" s="9">
        <f>+BN30/BL30</f>
        <v>17.611886020852314</v>
      </c>
      <c r="BN30" s="19">
        <f>+BN28-BN29</f>
        <v>4349695.55</v>
      </c>
    </row>
    <row r="31" spans="1:66" s="4" customFormat="1" ht="15.75">
      <c r="A31" s="34"/>
      <c r="B31" s="2" t="s">
        <v>85</v>
      </c>
      <c r="C31" s="12">
        <f>SUM(C5:C18)</f>
        <v>19667101</v>
      </c>
      <c r="E31" s="12">
        <f>SUM(E5:E18)</f>
        <v>76573595</v>
      </c>
      <c r="F31" s="12">
        <f>SUM(F5:F18)</f>
        <v>242762</v>
      </c>
      <c r="H31" s="12">
        <f>SUM(H5:H18)</f>
        <v>728286</v>
      </c>
      <c r="I31" s="12">
        <f>SUM(I5:I18)</f>
        <v>55616556</v>
      </c>
      <c r="K31" s="12">
        <f>SUM(K5:K18)</f>
        <v>142535853</v>
      </c>
      <c r="L31" s="12">
        <f>SUM(L5:L18)</f>
        <v>27953611</v>
      </c>
      <c r="N31" s="12">
        <f>SUM(N5:N18)</f>
        <v>62503367</v>
      </c>
      <c r="O31" s="12">
        <f>SUM(O5:O18)</f>
        <v>63448980</v>
      </c>
      <c r="Q31" s="12">
        <f>SUM(Q5:Q18)</f>
        <v>112627789</v>
      </c>
      <c r="R31" s="12">
        <f>SUM(R5:R18)</f>
        <v>7730191</v>
      </c>
      <c r="T31" s="12">
        <f>SUM(T5:T18)</f>
        <v>19899856</v>
      </c>
      <c r="U31" s="12">
        <f>SUM(U5:U18)</f>
        <v>1824992</v>
      </c>
      <c r="W31" s="12">
        <f>SUM(W5:W18)</f>
        <v>8340772</v>
      </c>
      <c r="X31" s="12">
        <f>SUM(X5:X18)</f>
        <v>5438318</v>
      </c>
      <c r="Z31" s="12">
        <f>SUM(Z5:Z18)</f>
        <v>13339708</v>
      </c>
      <c r="AA31" s="25">
        <f>SUM(AA5:AA18)</f>
        <v>174192320</v>
      </c>
      <c r="AB31" s="25">
        <f>SUM(AB5:AB18)</f>
        <v>416649370</v>
      </c>
      <c r="AC31" s="12">
        <f>SUM(AC5:AC18)</f>
        <v>4100</v>
      </c>
      <c r="AE31" s="12">
        <f>SUM(AE5:AE18)</f>
        <v>34850</v>
      </c>
      <c r="AF31" s="12">
        <f>SUM(AF5:AF18)</f>
        <v>1285484</v>
      </c>
      <c r="AH31" s="12">
        <f>SUM(AH5:AH18)</f>
        <v>6220110.91</v>
      </c>
      <c r="AI31" s="12">
        <f>SUM(AI5:AI18)</f>
        <v>712861</v>
      </c>
      <c r="AK31" s="12">
        <f>SUM(AK5:AK18)</f>
        <v>4161836.5999999996</v>
      </c>
      <c r="AL31" s="12">
        <f>SUM(AL5:AL18)</f>
        <v>825094</v>
      </c>
      <c r="AN31" s="12">
        <f>SUM(AN5:AN18)</f>
        <v>3154713.5399999996</v>
      </c>
      <c r="AO31" s="12">
        <f>SUM(AO5:AO18)</f>
        <v>3749650</v>
      </c>
      <c r="AQ31" s="12">
        <f>SUM(AQ5:AQ18)</f>
        <v>3602615</v>
      </c>
      <c r="AR31" s="25"/>
      <c r="AS31" s="25"/>
      <c r="AT31" s="12">
        <f>SUM(AT5:AT18)</f>
        <v>102180670</v>
      </c>
      <c r="AV31" s="12">
        <f>SUM(AV5:AV18)</f>
        <v>108481130</v>
      </c>
      <c r="AW31" s="12">
        <f>SUM(AW5:AW18)</f>
        <v>9061985</v>
      </c>
      <c r="AY31" s="12">
        <f>SUM(AY5:AY18)</f>
        <v>18876260</v>
      </c>
      <c r="AZ31" s="12">
        <f>SUM(AZ5:AZ18)</f>
        <v>19554100</v>
      </c>
      <c r="BB31" s="12">
        <f>SUM(BB5:BB18)</f>
        <v>7884045</v>
      </c>
      <c r="BC31" s="12">
        <f>SUM(BC5:BC18)</f>
        <v>17986689</v>
      </c>
      <c r="BE31" s="12">
        <f>SUM(BE5:BE18)</f>
        <v>6569575.28</v>
      </c>
      <c r="BF31" s="12">
        <f>SUM(BF5:BF18)</f>
        <v>1355255</v>
      </c>
      <c r="BH31" s="12">
        <f>SUM(BH5:BH18)</f>
        <v>665433</v>
      </c>
      <c r="BI31" s="12">
        <f>SUM(BI5:BI18)</f>
        <v>621688</v>
      </c>
      <c r="BK31" s="12">
        <f>SUM(BK5:BK18)</f>
        <v>10839005</v>
      </c>
      <c r="BL31" s="12">
        <f>SUM(BL5:BL18)</f>
        <v>246975</v>
      </c>
      <c r="BN31" s="12">
        <f>SUM(BN5:BN18)</f>
        <v>4349695.2</v>
      </c>
    </row>
    <row r="32" spans="1:66" s="4" customFormat="1" ht="15.75">
      <c r="A32" s="34"/>
      <c r="C32" s="3"/>
      <c r="E32" s="3"/>
      <c r="F32" s="3"/>
      <c r="H32" s="3"/>
      <c r="I32" s="3"/>
      <c r="K32" s="3"/>
      <c r="L32" s="3"/>
      <c r="N32" s="3"/>
      <c r="O32" s="3"/>
      <c r="Q32" s="3"/>
      <c r="R32" s="3"/>
      <c r="T32" s="3"/>
      <c r="U32" s="3"/>
      <c r="W32" s="3"/>
      <c r="X32" s="3"/>
      <c r="Z32" s="3"/>
      <c r="AA32" s="19"/>
      <c r="AB32" s="19"/>
      <c r="AC32" s="3"/>
      <c r="AE32" s="3"/>
      <c r="AF32" s="3"/>
      <c r="AH32" s="3"/>
      <c r="AI32" s="3"/>
      <c r="AK32" s="3"/>
      <c r="AL32" s="3"/>
      <c r="AN32" s="3"/>
      <c r="AO32" s="3"/>
      <c r="AQ32" s="3"/>
      <c r="AR32" s="25"/>
      <c r="AS32" s="25"/>
      <c r="AT32" s="3"/>
      <c r="AV32" s="3"/>
      <c r="AW32" s="3"/>
      <c r="AY32" s="3"/>
      <c r="AZ32" s="3"/>
      <c r="BB32" s="3"/>
      <c r="BC32" s="3"/>
      <c r="BE32" s="3"/>
      <c r="BF32" s="3"/>
      <c r="BH32" s="3"/>
      <c r="BI32" s="3"/>
      <c r="BK32" s="3"/>
      <c r="BL32" s="3"/>
      <c r="BN32" s="3"/>
    </row>
    <row r="33" spans="1:66" s="4" customFormat="1" ht="15.75">
      <c r="A33" s="34" t="s">
        <v>81</v>
      </c>
      <c r="B33" s="4" t="s">
        <v>24</v>
      </c>
      <c r="C33" s="12">
        <f>SUM(C5:C9)+C12</f>
        <v>4115044</v>
      </c>
      <c r="D33" s="11">
        <f>+E33/C33</f>
        <v>4.672673730827666</v>
      </c>
      <c r="E33" s="12">
        <f>SUM(E5:E9)+E12</f>
        <v>19228258</v>
      </c>
      <c r="F33" s="12">
        <f>SUM(F5:F9)+F12</f>
        <v>93222</v>
      </c>
      <c r="G33" s="11">
        <f>+H33/F33</f>
        <v>3</v>
      </c>
      <c r="H33" s="12">
        <f>SUM(H5:H9)+H12</f>
        <v>279666</v>
      </c>
      <c r="I33" s="12">
        <f>SUM(I5:I9)+I12</f>
        <v>11656535</v>
      </c>
      <c r="J33" s="11">
        <f>+K33/I33</f>
        <v>2.9862404222180947</v>
      </c>
      <c r="K33" s="12">
        <f>SUM(K5:K9)+K12</f>
        <v>34809216</v>
      </c>
      <c r="L33" s="12">
        <f>SUM(L5:L9)+L12</f>
        <v>2626353</v>
      </c>
      <c r="M33" s="11">
        <f>+N33/L33</f>
        <v>2.5264528416400993</v>
      </c>
      <c r="N33" s="12">
        <f>SUM(N5:N9)+N12</f>
        <v>6635357</v>
      </c>
      <c r="O33" s="12">
        <f>SUM(O5:O9)+O12</f>
        <v>12408021</v>
      </c>
      <c r="P33" s="11">
        <f>+Q33/O33</f>
        <v>2.058127400010042</v>
      </c>
      <c r="Q33" s="12">
        <f>SUM(Q5:Q9)+Q12</f>
        <v>25537288</v>
      </c>
      <c r="R33" s="12">
        <f>SUM(R5:R9)+R12</f>
        <v>1538252</v>
      </c>
      <c r="S33" s="11">
        <f>+T33/R33</f>
        <v>2.98379069229229</v>
      </c>
      <c r="T33" s="12">
        <f>SUM(T5:T9)+T12</f>
        <v>4589822</v>
      </c>
      <c r="U33" s="12">
        <f>SUM(U5:U9)+U12</f>
        <v>224743</v>
      </c>
      <c r="V33" s="11">
        <f>+W33/U33</f>
        <v>3.1969360558504603</v>
      </c>
      <c r="W33" s="12">
        <f>SUM(W5:W9)+W12</f>
        <v>718489</v>
      </c>
      <c r="X33" s="12">
        <f>SUM(X5:X9)+X12</f>
        <v>1152031</v>
      </c>
      <c r="Y33" s="11">
        <f>+Z33/X33</f>
        <v>2.4703449820360737</v>
      </c>
      <c r="Z33" s="12">
        <f>SUM(Z5:Z9)+Z12</f>
        <v>2845914</v>
      </c>
      <c r="AA33" s="25">
        <f>+C33+F33+I33+L33+O33+U33+X33</f>
        <v>32275949</v>
      </c>
      <c r="AB33" s="25">
        <f>+E33+H33+K33+N33+Q33+W33+Z33</f>
        <v>90054188</v>
      </c>
      <c r="AC33" s="12"/>
      <c r="AE33" s="12"/>
      <c r="AF33" s="12">
        <f>SUM(AF5:AF9)+AF12</f>
        <v>38160</v>
      </c>
      <c r="AG33" s="11">
        <f>+AH33/AF33</f>
        <v>8.740462002096436</v>
      </c>
      <c r="AH33" s="12">
        <f>SUM(AH5:AH9)+AH12</f>
        <v>333536.02999999997</v>
      </c>
      <c r="AI33" s="12">
        <f>SUM(AI5:AI9)+AI12</f>
        <v>12685</v>
      </c>
      <c r="AJ33" s="11">
        <f>+AK33/AI33</f>
        <v>8.458660622782814</v>
      </c>
      <c r="AK33" s="12">
        <f>SUM(AK5:AK9)+AK12</f>
        <v>107298.11</v>
      </c>
      <c r="AL33" s="12">
        <f>SUM(AL5:AL9)+AL12</f>
        <v>28532</v>
      </c>
      <c r="AM33" s="11">
        <f>+AN33/AL33</f>
        <v>4.888672367867658</v>
      </c>
      <c r="AN33" s="12">
        <f>SUM(AN5:AN9)+AN12</f>
        <v>139483.6</v>
      </c>
      <c r="AO33" s="12">
        <f>SUM(AO5:AO9)+AO12</f>
        <v>1389128</v>
      </c>
      <c r="AP33" s="11">
        <f>+AQ33/AO33</f>
        <v>1.012624466571835</v>
      </c>
      <c r="AQ33" s="12">
        <f>SUM(AQ5:AQ9)+AQ12</f>
        <v>1406665</v>
      </c>
      <c r="AR33" s="25">
        <f>+AF33+AI33+AL33+AO33</f>
        <v>1468505</v>
      </c>
      <c r="AS33" s="25">
        <f>+AH33+AK33+AN33+AQ33</f>
        <v>1986982.74</v>
      </c>
      <c r="AT33" s="12">
        <f>SUM(AT5:AT9)+AT12</f>
        <v>6407923</v>
      </c>
      <c r="AU33" s="11">
        <f>+AV33/AT33</f>
        <v>1.5829217985297264</v>
      </c>
      <c r="AV33" s="12">
        <f>SUM(AV5:AV9)+AV12</f>
        <v>10143241</v>
      </c>
      <c r="AW33" s="12">
        <f>SUM(AW5:AW9)+AW12</f>
        <v>1441790</v>
      </c>
      <c r="AX33" s="11">
        <f>+AY33/AW33</f>
        <v>2.1343753251166953</v>
      </c>
      <c r="AY33" s="12">
        <f>SUM(AY5:AY9)+AY12</f>
        <v>3077321</v>
      </c>
      <c r="AZ33" s="12">
        <f>SUM(AZ5:AZ9)+AZ12</f>
        <v>762860</v>
      </c>
      <c r="BA33" s="11">
        <f>+BB33/AZ33</f>
        <v>0.39818708544162756</v>
      </c>
      <c r="BB33" s="12">
        <f>SUM(BB5:BB9)+BB12</f>
        <v>303761</v>
      </c>
      <c r="BC33" s="12">
        <f>SUM(BC5:BC9)+BC12</f>
        <v>3218244</v>
      </c>
      <c r="BD33" s="11">
        <f>+BE33/BC33</f>
        <v>0.3914817645896333</v>
      </c>
      <c r="BE33" s="12">
        <f>SUM(BE5:BE9)+BE12</f>
        <v>1259883.8399999999</v>
      </c>
      <c r="BF33" s="12">
        <f>SUM(BF5:BF9)+BF12</f>
        <v>284320</v>
      </c>
      <c r="BG33" s="11">
        <f>+BH33/BF33</f>
        <v>0.5118071187394485</v>
      </c>
      <c r="BH33" s="12">
        <f>SUM(BH5:BH9)+BH12</f>
        <v>145517</v>
      </c>
      <c r="BI33" s="12">
        <f>SUM(BI5:BI9)+BI12</f>
        <v>58841</v>
      </c>
      <c r="BJ33" s="11">
        <f>+BK33/BI33</f>
        <v>18.116007545758908</v>
      </c>
      <c r="BK33" s="12">
        <f>SUM(BK5:BK9)+BK12</f>
        <v>1065964</v>
      </c>
      <c r="BL33" s="12">
        <f>SUM(BL5:BL9)+BL12</f>
        <v>33235</v>
      </c>
      <c r="BM33" s="11">
        <f>+BN33/BL33</f>
        <v>17.887161125319693</v>
      </c>
      <c r="BN33" s="12">
        <f>SUM(BN5:BN9)+BN12</f>
        <v>594479.8</v>
      </c>
    </row>
    <row r="34" spans="1:66" s="4" customFormat="1" ht="15.75">
      <c r="A34" s="34" t="s">
        <v>82</v>
      </c>
      <c r="B34" s="4" t="s">
        <v>25</v>
      </c>
      <c r="C34" s="12">
        <f>SUM(C13:C15)</f>
        <v>7795608</v>
      </c>
      <c r="D34" s="11">
        <f>+E34/C34</f>
        <v>4.214897285753722</v>
      </c>
      <c r="E34" s="12">
        <f>SUM(E13:E15)</f>
        <v>32857687</v>
      </c>
      <c r="F34" s="12"/>
      <c r="G34" s="11"/>
      <c r="H34" s="12"/>
      <c r="I34" s="12">
        <f>SUM(I13:I15)</f>
        <v>23485074</v>
      </c>
      <c r="J34" s="11">
        <f>+K34/I34</f>
        <v>2.8907824603831354</v>
      </c>
      <c r="K34" s="12">
        <f>SUM(K13:K15)</f>
        <v>67890240</v>
      </c>
      <c r="L34" s="12">
        <f>SUM(L13:L15)</f>
        <v>9940674</v>
      </c>
      <c r="M34" s="11">
        <f>+N34/L34</f>
        <v>2.7311575653723277</v>
      </c>
      <c r="N34" s="12">
        <f>SUM(N13:N15)</f>
        <v>27149547</v>
      </c>
      <c r="O34" s="12">
        <f>SUM(O13:O15)</f>
        <v>23843036</v>
      </c>
      <c r="P34" s="11">
        <f>+Q34/O34</f>
        <v>1.9528890112819526</v>
      </c>
      <c r="Q34" s="12">
        <f>SUM(Q13:Q15)</f>
        <v>46562803</v>
      </c>
      <c r="R34" s="12">
        <f>SUM(R13:R15)</f>
        <v>348655</v>
      </c>
      <c r="S34" s="11">
        <f>+T34/R34</f>
        <v>6.022420444278728</v>
      </c>
      <c r="T34" s="12">
        <f>SUM(T13:T15)</f>
        <v>2099747</v>
      </c>
      <c r="U34" s="12">
        <f>SUM(U13:U15)</f>
        <v>828086</v>
      </c>
      <c r="V34" s="11">
        <f>+W34/U34</f>
        <v>6.062721746292052</v>
      </c>
      <c r="W34" s="12">
        <f>SUM(W13:W15)</f>
        <v>5020455</v>
      </c>
      <c r="X34" s="12">
        <f>SUM(X13:X15)</f>
        <v>141671</v>
      </c>
      <c r="Y34" s="11">
        <f>+Z34/X34</f>
        <v>4.311672819419641</v>
      </c>
      <c r="Z34" s="12">
        <f>SUM(Z13:Z15)</f>
        <v>610839</v>
      </c>
      <c r="AA34" s="25">
        <f>+C34+F34+I34+L34+O34+U34+X34</f>
        <v>66034149</v>
      </c>
      <c r="AB34" s="25">
        <f>+E34+H34+K34+N34+Q34+W34+Z34</f>
        <v>180091571</v>
      </c>
      <c r="AC34" s="12"/>
      <c r="AE34" s="12"/>
      <c r="AF34" s="12">
        <f>SUM(AF13:AF15)</f>
        <v>1159302</v>
      </c>
      <c r="AG34" s="11">
        <f>+AH34/AF34</f>
        <v>4.735549132150208</v>
      </c>
      <c r="AH34" s="12">
        <f>SUM(AH13:AH15)</f>
        <v>5489931.58</v>
      </c>
      <c r="AI34" s="12">
        <f>SUM(AI13:AI15)</f>
        <v>672138</v>
      </c>
      <c r="AJ34" s="11">
        <f>+AK34/AI34</f>
        <v>5.881104773126947</v>
      </c>
      <c r="AK34" s="12">
        <f>SUM(AK13:AK15)</f>
        <v>3952914</v>
      </c>
      <c r="AL34" s="12">
        <f>SUM(AL13:AL15)</f>
        <v>306056</v>
      </c>
      <c r="AM34" s="11">
        <f>+AN34/AL34</f>
        <v>5.799533026635648</v>
      </c>
      <c r="AN34" s="12">
        <f>SUM(AN13:AN15)</f>
        <v>1774981.88</v>
      </c>
      <c r="AO34" s="12">
        <f>SUM(AO13:AO15)</f>
        <v>2045475</v>
      </c>
      <c r="AP34" s="11">
        <f>+AQ34/AO34</f>
        <v>0.9536782409953678</v>
      </c>
      <c r="AQ34" s="12">
        <f>SUM(AQ13:AQ15)</f>
        <v>1950725</v>
      </c>
      <c r="AR34" s="25">
        <f>+AF34+AI34+AL34+AO34</f>
        <v>4182971</v>
      </c>
      <c r="AS34" s="25">
        <f>+AH34+AK34+AN34+AQ34</f>
        <v>13168552.46</v>
      </c>
      <c r="AT34" s="12">
        <f>SUM(AT13:AT15)</f>
        <v>51154855</v>
      </c>
      <c r="AU34" s="11">
        <f>+AV34/AT34</f>
        <v>1.0815835955355557</v>
      </c>
      <c r="AV34" s="12">
        <f>SUM(AV13:AV15)</f>
        <v>55328252</v>
      </c>
      <c r="AW34" s="12">
        <f>SUM(AW13:AW15)</f>
        <v>5435555</v>
      </c>
      <c r="AX34" s="11">
        <f>+AY34/AW34</f>
        <v>2.1018711060784043</v>
      </c>
      <c r="AY34" s="12">
        <f>SUM(AY13:AY15)</f>
        <v>11424836</v>
      </c>
      <c r="AZ34" s="12">
        <f>SUM(AZ13:AZ15)</f>
        <v>18234200</v>
      </c>
      <c r="BA34" s="11">
        <f>+BB34/AZ34</f>
        <v>0.4050257208980926</v>
      </c>
      <c r="BB34" s="12">
        <f>SUM(BB13:BB15)</f>
        <v>7385320</v>
      </c>
      <c r="BC34" s="12">
        <f>SUM(BC13:BC15)</f>
        <v>5200967</v>
      </c>
      <c r="BD34" s="11">
        <f>+BE34/BC34</f>
        <v>0.4082838402935455</v>
      </c>
      <c r="BE34" s="12">
        <f>SUM(BE13:BE15)</f>
        <v>2123470.7800000003</v>
      </c>
      <c r="BF34" s="12">
        <f>SUM(BF13:BF15)</f>
        <v>803730</v>
      </c>
      <c r="BG34" s="11">
        <f>+BH34/BF34</f>
        <v>0.4971570054620333</v>
      </c>
      <c r="BH34" s="12">
        <f>SUM(BH13:BH15)</f>
        <v>399580</v>
      </c>
      <c r="BI34" s="12">
        <f>SUM(BI13:BI15)</f>
        <v>401565</v>
      </c>
      <c r="BJ34" s="11">
        <f>+BK34/BI34</f>
        <v>17.498778529005268</v>
      </c>
      <c r="BK34" s="12">
        <f>SUM(BK13:BK15)</f>
        <v>7026897</v>
      </c>
      <c r="BL34" s="12">
        <f>SUM(BL13:BL15)</f>
        <v>88740</v>
      </c>
      <c r="BM34" s="11">
        <f>+BN34/BL34</f>
        <v>18.593362632409285</v>
      </c>
      <c r="BN34" s="12">
        <f>SUM(BN13:BN15)</f>
        <v>1649975</v>
      </c>
    </row>
    <row r="35" spans="1:66" s="4" customFormat="1" ht="15.75">
      <c r="A35" s="34" t="s">
        <v>84</v>
      </c>
      <c r="B35" s="4" t="s">
        <v>26</v>
      </c>
      <c r="C35" s="12">
        <f>SUM(C10:C11)+C18</f>
        <v>811965</v>
      </c>
      <c r="D35" s="11">
        <f>+E35/C35</f>
        <v>4.678811278811279</v>
      </c>
      <c r="E35" s="12">
        <f>SUM(E10:E11)+E18</f>
        <v>3799031</v>
      </c>
      <c r="F35" s="12">
        <f>SUM(F10:F11)+F18</f>
        <v>149540</v>
      </c>
      <c r="G35" s="11">
        <f>+H35/F35</f>
        <v>3</v>
      </c>
      <c r="H35" s="12">
        <f>SUM(H10:H11)+H18</f>
        <v>448620</v>
      </c>
      <c r="I35" s="12">
        <f>SUM(I10:I11)+I18</f>
        <v>417743</v>
      </c>
      <c r="J35" s="11">
        <f>+K35/I35</f>
        <v>3.2694144485963856</v>
      </c>
      <c r="K35" s="12">
        <f>SUM(K10:K11)+K18</f>
        <v>1365775</v>
      </c>
      <c r="L35" s="12">
        <f>SUM(L10:L11)+L18</f>
        <v>789711</v>
      </c>
      <c r="M35" s="11">
        <f>+N35/L35</f>
        <v>2.9644743456783558</v>
      </c>
      <c r="N35" s="12">
        <f>SUM(N10:N11)+N18</f>
        <v>2341078</v>
      </c>
      <c r="O35" s="12">
        <f>SUM(O10:O11)+O18</f>
        <v>562179</v>
      </c>
      <c r="P35" s="11">
        <f>+Q35/O35</f>
        <v>2.1179570919582553</v>
      </c>
      <c r="Q35" s="12">
        <f>SUM(Q10:Q11)+Q18</f>
        <v>1190671</v>
      </c>
      <c r="R35" s="12">
        <f>SUM(R10:R11)+R18</f>
        <v>843246</v>
      </c>
      <c r="S35" s="11">
        <f>+T35/R35</f>
        <v>3.4202581453099095</v>
      </c>
      <c r="T35" s="12">
        <f>SUM(T10:T11)+T18</f>
        <v>2884119</v>
      </c>
      <c r="U35" s="12">
        <f>SUM(U10:U11)+U18</f>
        <v>393193</v>
      </c>
      <c r="V35" s="11">
        <f>+W35/U35</f>
        <v>3.292439082079284</v>
      </c>
      <c r="W35" s="12">
        <f>SUM(W10:W11)+W18</f>
        <v>1294564</v>
      </c>
      <c r="X35" s="12">
        <f>SUM(X10:X11)+X18</f>
        <v>536767</v>
      </c>
      <c r="Y35" s="11">
        <f>+Z35/X35</f>
        <v>2.9886263499805317</v>
      </c>
      <c r="Z35" s="12">
        <f>SUM(Z10:Z11)+Z18</f>
        <v>1604196</v>
      </c>
      <c r="AA35" s="25">
        <f>+C35+F35+I35+L35+O35+U35+X35</f>
        <v>3661098</v>
      </c>
      <c r="AB35" s="25">
        <f>+E35+H35+K35+N35+Q35+W35+Z35</f>
        <v>12043935</v>
      </c>
      <c r="AC35" s="12">
        <f>SUM(AC10:AC11)+AC18</f>
        <v>4100</v>
      </c>
      <c r="AD35" s="4">
        <v>8.5</v>
      </c>
      <c r="AE35" s="12">
        <f>SUM(AE10:AE11)+AE18</f>
        <v>34850</v>
      </c>
      <c r="AF35" s="12">
        <f>SUM(AF10:AF11)+AF18</f>
        <v>34800</v>
      </c>
      <c r="AG35" s="11">
        <f>+AH35/AF35</f>
        <v>7.4</v>
      </c>
      <c r="AH35" s="12">
        <f>SUM(AH10:AH11)+AH18</f>
        <v>257520</v>
      </c>
      <c r="AI35" s="12">
        <f>SUM(AI10:AI11)+AI18</f>
        <v>745</v>
      </c>
      <c r="AJ35" s="11">
        <f>+AK35/AI35</f>
        <v>5.428187919463087</v>
      </c>
      <c r="AK35" s="12">
        <f>SUM(AK10:AK11)+AK18</f>
        <v>4044</v>
      </c>
      <c r="AL35" s="12">
        <f>SUM(AL10:AL11)+AL18</f>
        <v>68988</v>
      </c>
      <c r="AM35" s="11">
        <f>+AN35/AL35</f>
        <v>3.6412125297153133</v>
      </c>
      <c r="AN35" s="12">
        <f>SUM(AN10:AN11)+AN18</f>
        <v>251199.97000000003</v>
      </c>
      <c r="AO35" s="12">
        <f>SUM(AO10:AO11)+AO18</f>
        <v>30422</v>
      </c>
      <c r="AP35" s="11">
        <f>+AQ35/AO35</f>
        <v>0.6097560975609756</v>
      </c>
      <c r="AQ35" s="12">
        <f>SUM(AQ10:AQ11)+AQ18</f>
        <v>18550</v>
      </c>
      <c r="AR35" s="25">
        <f>+AF35+AI35+AL35+AO35</f>
        <v>134955</v>
      </c>
      <c r="AS35" s="25">
        <f>+AH35+AK35+AN35+AQ35</f>
        <v>531313.97</v>
      </c>
      <c r="AT35" s="12">
        <f>SUM(AT10:AT11)+AT18</f>
        <v>1770112</v>
      </c>
      <c r="AU35" s="11">
        <f>+AV35/AT35</f>
        <v>2.0318804685805194</v>
      </c>
      <c r="AV35" s="12">
        <f>SUM(AV10:AV11)+AV18</f>
        <v>3596656</v>
      </c>
      <c r="AW35" s="12">
        <f>SUM(AW10:AW11)+AW18</f>
        <v>42470</v>
      </c>
      <c r="AX35" s="11">
        <f>+AY35/AW35</f>
        <v>2.1135625147162704</v>
      </c>
      <c r="AY35" s="12">
        <f>SUM(AY10:AY11)+AY18</f>
        <v>89763</v>
      </c>
      <c r="AZ35" s="12"/>
      <c r="BA35" s="11"/>
      <c r="BB35" s="12">
        <f>SUM(BB10:BB11)+BB18</f>
        <v>0</v>
      </c>
      <c r="BC35" s="12">
        <f>SUM(BC10:BC11)+BC18</f>
        <v>1186607</v>
      </c>
      <c r="BD35" s="11"/>
      <c r="BE35" s="12">
        <f>SUM(BE10:BE11)+BE18</f>
        <v>507175.30000000005</v>
      </c>
      <c r="BF35" s="12">
        <f>SUM(BF10:BF11)+BF18</f>
        <v>12300</v>
      </c>
      <c r="BG35" s="11"/>
      <c r="BH35" s="12">
        <f>SUM(BH10:BH11)+BH18</f>
        <v>6150</v>
      </c>
      <c r="BI35" s="12">
        <f>SUM(BI10:BI11)+BI18</f>
        <v>4974</v>
      </c>
      <c r="BJ35" s="11"/>
      <c r="BK35" s="12">
        <f>SUM(BK10:BK11)+BK18</f>
        <v>89234</v>
      </c>
      <c r="BL35" s="12">
        <f>SUM(BL10:BL11)+BL18</f>
        <v>3894</v>
      </c>
      <c r="BM35" s="11"/>
      <c r="BN35" s="12">
        <f>SUM(BN10:BN11)+BN18</f>
        <v>70659.6</v>
      </c>
    </row>
    <row r="36" spans="1:66" s="4" customFormat="1" ht="15.75">
      <c r="A36" s="34" t="s">
        <v>83</v>
      </c>
      <c r="B36" s="4" t="s">
        <v>27</v>
      </c>
      <c r="C36" s="12">
        <f>SUM(C16:C17)</f>
        <v>6944484</v>
      </c>
      <c r="D36" s="11">
        <f>+E36/C36</f>
        <v>2.9791441667948257</v>
      </c>
      <c r="E36" s="12">
        <f>SUM(E16:E17)</f>
        <v>20688619</v>
      </c>
      <c r="F36" s="12"/>
      <c r="G36" s="11"/>
      <c r="H36" s="12"/>
      <c r="I36" s="12">
        <f>SUM(I16:I17)</f>
        <v>20057204</v>
      </c>
      <c r="J36" s="11">
        <f>+K36/I36</f>
        <v>1.9180451073838607</v>
      </c>
      <c r="K36" s="12">
        <f>SUM(K16:K17)</f>
        <v>38470622</v>
      </c>
      <c r="L36" s="12">
        <f>SUM(L16:L17)</f>
        <v>14596873</v>
      </c>
      <c r="M36" s="11">
        <f>+N36/L36</f>
        <v>1.8070572375329976</v>
      </c>
      <c r="N36" s="12">
        <f>SUM(N16:N17)</f>
        <v>26377385</v>
      </c>
      <c r="O36" s="12">
        <f>SUM(O16:O17)</f>
        <v>26635744</v>
      </c>
      <c r="P36" s="11">
        <f>+Q36/O36</f>
        <v>1.476851068999612</v>
      </c>
      <c r="Q36" s="12">
        <f>SUM(Q16:Q17)</f>
        <v>39337027</v>
      </c>
      <c r="R36" s="12">
        <f>SUM(R16:R17)</f>
        <v>5000038</v>
      </c>
      <c r="S36" s="11">
        <f>+T36/R36</f>
        <v>2.065217904343927</v>
      </c>
      <c r="T36" s="12">
        <f>SUM(T16:T17)</f>
        <v>10326168</v>
      </c>
      <c r="U36" s="12">
        <f>SUM(U16:U17)</f>
        <v>378970</v>
      </c>
      <c r="V36" s="11">
        <f>+W36/U36</f>
        <v>3.4495184315381167</v>
      </c>
      <c r="W36" s="12">
        <f>SUM(W16:W17)</f>
        <v>1307264</v>
      </c>
      <c r="X36" s="12">
        <f>SUM(X16:X17)</f>
        <v>3607849</v>
      </c>
      <c r="Y36" s="11">
        <f>+Z36/X36</f>
        <v>2.2946522983639284</v>
      </c>
      <c r="Z36" s="12">
        <f>SUM(Z16:Z17)</f>
        <v>8278759</v>
      </c>
      <c r="AA36" s="25">
        <f>+C36+F36+I36+L36+O36+U36+X36</f>
        <v>72221124</v>
      </c>
      <c r="AB36" s="25">
        <f>+E36+H36+K36+N36+Q36+W36+Z36</f>
        <v>134459676</v>
      </c>
      <c r="AC36" s="12"/>
      <c r="AE36" s="12"/>
      <c r="AF36" s="12">
        <f>SUM(AF16:AF17)</f>
        <v>53222</v>
      </c>
      <c r="AG36" s="11">
        <f>+AH36/AF36</f>
        <v>2.6140186389087217</v>
      </c>
      <c r="AH36" s="12">
        <f>SUM(AH16:AH17)</f>
        <v>139123.3</v>
      </c>
      <c r="AI36" s="12">
        <f>SUM(AI16:AI17)</f>
        <v>27293</v>
      </c>
      <c r="AJ36" s="11">
        <f>+AK36/AI36</f>
        <v>3.5752936650423184</v>
      </c>
      <c r="AK36" s="12">
        <f>SUM(AK16:AK17)</f>
        <v>97580.48999999999</v>
      </c>
      <c r="AL36" s="12">
        <f>SUM(AL16:AL17)</f>
        <v>421518</v>
      </c>
      <c r="AM36" s="11">
        <f>+AN36/AL36</f>
        <v>2.3463958597260377</v>
      </c>
      <c r="AN36" s="12">
        <f>SUM(AN16:AN17)</f>
        <v>989048.09</v>
      </c>
      <c r="AO36" s="12">
        <f>SUM(AO16:AO17)</f>
        <v>284625</v>
      </c>
      <c r="AP36" s="11">
        <f>+AQ36/AO36</f>
        <v>0.7963987703118138</v>
      </c>
      <c r="AQ36" s="12">
        <f>SUM(AQ16:AQ17)</f>
        <v>226675</v>
      </c>
      <c r="AR36" s="25">
        <f>+AF36+AI36+AL36+AO36</f>
        <v>786658</v>
      </c>
      <c r="AS36" s="25">
        <f>+AH36+AK36+AN36+AQ36</f>
        <v>1452426.88</v>
      </c>
      <c r="AT36" s="12">
        <f>SUM(AT16:AT17)</f>
        <v>42847780</v>
      </c>
      <c r="AU36" s="11">
        <f>+AV36/AT36</f>
        <v>0.9198371770952894</v>
      </c>
      <c r="AV36" s="12">
        <f>SUM(AV16:AV17)</f>
        <v>39412981</v>
      </c>
      <c r="AW36" s="12">
        <f>SUM(AW16:AW17)</f>
        <v>2142170</v>
      </c>
      <c r="AX36" s="11">
        <f>+AY36/AW36</f>
        <v>2</v>
      </c>
      <c r="AY36" s="12">
        <f>SUM(AY16:AY17)</f>
        <v>4284340</v>
      </c>
      <c r="AZ36" s="12">
        <f>SUM(AZ16:AZ17)</f>
        <v>557040</v>
      </c>
      <c r="BA36" s="11">
        <f>+BB36/AZ36</f>
        <v>0.35</v>
      </c>
      <c r="BB36" s="12">
        <f>SUM(BB16:BB17)</f>
        <v>194964</v>
      </c>
      <c r="BC36" s="12">
        <f>SUM(BC16:BC17)</f>
        <v>8380871</v>
      </c>
      <c r="BD36" s="11">
        <f>+BE36/BC36</f>
        <v>0.31966192535358195</v>
      </c>
      <c r="BE36" s="12">
        <f>SUM(BE16:BE17)</f>
        <v>2679045.36</v>
      </c>
      <c r="BF36" s="12">
        <f>SUM(BF16:BF17)</f>
        <v>254905</v>
      </c>
      <c r="BG36" s="11">
        <f>+BH36/BF36</f>
        <v>0.44795512053510134</v>
      </c>
      <c r="BH36" s="12">
        <f>SUM(BH16:BH17)</f>
        <v>114186</v>
      </c>
      <c r="BI36" s="12">
        <f>SUM(BI16:BI17)</f>
        <v>156308</v>
      </c>
      <c r="BJ36" s="11">
        <f>+BK36/BI36</f>
        <v>16.9979143741843</v>
      </c>
      <c r="BK36" s="12">
        <f>SUM(BK16:BK17)</f>
        <v>2656910</v>
      </c>
      <c r="BL36" s="12">
        <f>SUM(BL16:BL17)</f>
        <v>121106</v>
      </c>
      <c r="BM36" s="11">
        <f>+BN36/BL36</f>
        <v>16.8</v>
      </c>
      <c r="BN36" s="12">
        <f>SUM(BN16:BN17)</f>
        <v>2034580.8</v>
      </c>
    </row>
    <row r="37" spans="29:41" ht="15.75">
      <c r="AC37" s="20"/>
      <c r="AE37" s="20"/>
      <c r="AO37" s="2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2007-09-26T18:42:04Z</dcterms:created>
  <dcterms:modified xsi:type="dcterms:W3CDTF">2017-09-03T10:42:07Z</dcterms:modified>
  <cp:category/>
  <cp:version/>
  <cp:contentType/>
  <cp:contentStatus/>
</cp:coreProperties>
</file>