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75" windowHeight="55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<sst xmlns="http://schemas.openxmlformats.org/spreadsheetml/2006/main" count="322" uniqueCount="115">
  <si>
    <t>Országrészek</t>
  </si>
  <si>
    <t>Összes</t>
  </si>
  <si>
    <t>egyháziak</t>
  </si>
  <si>
    <t>hivatalnok</t>
  </si>
  <si>
    <t>katona</t>
  </si>
  <si>
    <t>tanító</t>
  </si>
  <si>
    <t>egy.hallg.</t>
  </si>
  <si>
    <t>író</t>
  </si>
  <si>
    <t>művész</t>
  </si>
  <si>
    <t>ügyvéd</t>
  </si>
  <si>
    <t>jegyző</t>
  </si>
  <si>
    <t>orvos</t>
  </si>
  <si>
    <t>sebész</t>
  </si>
  <si>
    <t>gyógysz.</t>
  </si>
  <si>
    <t>bába</t>
  </si>
  <si>
    <t>egészségügyi személyzet</t>
  </si>
  <si>
    <t>Alsó-Ausztria</t>
  </si>
  <si>
    <t>Felső-Ausztria</t>
  </si>
  <si>
    <t>összes</t>
  </si>
  <si>
    <t>jelenlévők</t>
  </si>
  <si>
    <t>Salzburg</t>
  </si>
  <si>
    <t>Stájerország</t>
  </si>
  <si>
    <t>Karintia</t>
  </si>
  <si>
    <t>Krajna</t>
  </si>
  <si>
    <t>Partvidék</t>
  </si>
  <si>
    <t>Tirol és Vorarlberg</t>
  </si>
  <si>
    <t>Csehország</t>
  </si>
  <si>
    <t>Morvaország</t>
  </si>
  <si>
    <t>Katonaság</t>
  </si>
  <si>
    <t>Bécs</t>
  </si>
  <si>
    <t>Összesen</t>
  </si>
  <si>
    <t>Ausztria összes</t>
  </si>
  <si>
    <t>egyéb</t>
  </si>
  <si>
    <t>Összes+</t>
  </si>
  <si>
    <t>K.k. katonaság</t>
  </si>
  <si>
    <t>Ausztria összesen</t>
  </si>
  <si>
    <t>tulajdonos</t>
  </si>
  <si>
    <t>bérlő</t>
  </si>
  <si>
    <t>napszámos</t>
  </si>
  <si>
    <t>cseléd</t>
  </si>
  <si>
    <t>föld- és erdőgazdálkodás</t>
  </si>
  <si>
    <t>bányászat és kohászat</t>
  </si>
  <si>
    <t>munkás és</t>
  </si>
  <si>
    <t>önálló</t>
  </si>
  <si>
    <t>munkás</t>
  </si>
  <si>
    <t>építő- és iparművészet</t>
  </si>
  <si>
    <t>fém, kő és faipar</t>
  </si>
  <si>
    <t>ipari tevékenység, éspedig</t>
  </si>
  <si>
    <t>Szilézia</t>
  </si>
  <si>
    <t>Bukovina</t>
  </si>
  <si>
    <t>Dalmácia</t>
  </si>
  <si>
    <t>összes ország</t>
  </si>
  <si>
    <t>Galícia</t>
  </si>
  <si>
    <t>vegyi-, élelmiszer és dohány</t>
  </si>
  <si>
    <t>szövőipar</t>
  </si>
  <si>
    <t>bőr, papír és egyéb termelőipar</t>
  </si>
  <si>
    <t>nem termelő ipar</t>
  </si>
  <si>
    <t>Kereskedelem</t>
  </si>
  <si>
    <t>Szállítási vállalkozók</t>
  </si>
  <si>
    <t>Pénz- és</t>
  </si>
  <si>
    <t>hitelügy</t>
  </si>
  <si>
    <t>Ház- és</t>
  </si>
  <si>
    <t>járadék</t>
  </si>
  <si>
    <t xml:space="preserve">Házi </t>
  </si>
  <si>
    <t>Kereset nélküliek</t>
  </si>
  <si>
    <t>14 év alattiak</t>
  </si>
  <si>
    <t>14 év felettiek</t>
  </si>
  <si>
    <t>férfi</t>
  </si>
  <si>
    <t>nő</t>
  </si>
  <si>
    <t>ellenőrizve.csak egy szedő által felcserélt szám okozott gondot.</t>
  </si>
  <si>
    <t>Forrás: Summarische Übersicht der Bevölkerung und des viehstandes der Reichsrathe vertretenen königreiche und lander nach der Zahlung vom 31. December 1869. Wien, 1871.</t>
  </si>
  <si>
    <t>gazdatiszt</t>
  </si>
  <si>
    <t>éves szolga</t>
  </si>
  <si>
    <t>vadász</t>
  </si>
  <si>
    <t>halász</t>
  </si>
  <si>
    <t>hivtalnok</t>
  </si>
  <si>
    <t>hvatalnok</t>
  </si>
  <si>
    <t xml:space="preserve">Ipar </t>
  </si>
  <si>
    <t>Agrár</t>
  </si>
  <si>
    <t>kereső</t>
  </si>
  <si>
    <t>eltartott</t>
  </si>
  <si>
    <t>népesség</t>
  </si>
  <si>
    <t>értelmiségi</t>
  </si>
  <si>
    <t>Alpesi</t>
  </si>
  <si>
    <t>Cseh</t>
  </si>
  <si>
    <t>Délszláv</t>
  </si>
  <si>
    <t>Kárpáti</t>
  </si>
  <si>
    <t>Ausztria</t>
  </si>
  <si>
    <t>Forgalom</t>
  </si>
  <si>
    <t>Kereső</t>
  </si>
  <si>
    <t xml:space="preserve">ezer </t>
  </si>
  <si>
    <t>lakosra</t>
  </si>
  <si>
    <t>GBD</t>
  </si>
  <si>
    <t>Kr. Tp.</t>
  </si>
  <si>
    <t>Ocseh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</si>
  <si>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</si>
  <si>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</si>
  <si>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</si>
  <si>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</si>
  <si>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</si>
  <si>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</si>
  <si>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</si>
  <si>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</si>
  <si>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</si>
  <si>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</si>
  <si>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</si>
  <si>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</si>
  <si>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</si>
  <si>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</si>
  <si>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C00</t>
  </si>
  <si>
    <t>S0</t>
  </si>
  <si>
    <t>S7</t>
  </si>
  <si>
    <t>S8</t>
  </si>
  <si>
    <t>S9</t>
  </si>
  <si>
    <t>B1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</si>
</sst>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4">
    <font>
      <sz val="12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 shrinkToFit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6"/>
  <sheetViews>
    <sheetView tabSelected="1" zoomScalePageLayoutView="0" workbookViewId="0" topLeftCell="A1">
      <pane xSplit="2" ySplit="2" topLeftCell="C7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1" sqref="A61:A74"/>
    </sheetView>
  </sheetViews>
  <sheetFormatPr defaultColWidth="9.00390625" defaultRowHeight="15.75"/>
  <cols>
    <col min="2" max="2" width="16.25390625" style="0" customWidth="1"/>
    <col min="3" max="3" width="10.875" style="0" customWidth="1"/>
    <col min="4" max="4" width="9.50390625" style="0" customWidth="1"/>
    <col min="18" max="18" width="10.75390625" style="3" customWidth="1"/>
    <col min="22" max="22" width="10.75390625" style="0" customWidth="1"/>
    <col min="25" max="25" width="9.00390625" style="3" customWidth="1"/>
    <col min="30" max="30" width="9.00390625" style="3" customWidth="1"/>
    <col min="49" max="49" width="12.00390625" style="3" bestFit="1" customWidth="1"/>
    <col min="57" max="57" width="9.00390625" style="3" customWidth="1"/>
    <col min="60" max="60" width="9.00390625" style="17" customWidth="1"/>
    <col min="65" max="65" width="9.00390625" style="3" customWidth="1"/>
    <col min="66" max="66" width="10.625" style="3" customWidth="1"/>
  </cols>
  <sheetData>
    <row r="1" spans="2:66" s="1" customFormat="1" ht="15.75">
      <c r="B1" s="15" t="s">
        <v>0</v>
      </c>
      <c r="C1" s="1" t="s">
        <v>33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0" t="s">
        <v>15</v>
      </c>
      <c r="N1" s="20"/>
      <c r="O1" s="20"/>
      <c r="P1" s="20"/>
      <c r="Q1" s="20"/>
      <c r="R1" s="7" t="s">
        <v>1</v>
      </c>
      <c r="S1" s="20" t="s">
        <v>40</v>
      </c>
      <c r="T1" s="20"/>
      <c r="U1" s="20"/>
      <c r="V1" s="20"/>
      <c r="W1" s="20"/>
      <c r="X1" s="1" t="s">
        <v>73</v>
      </c>
      <c r="Y1" s="7" t="s">
        <v>78</v>
      </c>
      <c r="Z1" s="20" t="s">
        <v>41</v>
      </c>
      <c r="AA1" s="20"/>
      <c r="AB1" s="20"/>
      <c r="AC1" s="20"/>
      <c r="AD1" s="7"/>
      <c r="AE1" s="20" t="s">
        <v>47</v>
      </c>
      <c r="AF1" s="20"/>
      <c r="AG1" s="20"/>
      <c r="AH1" s="20"/>
      <c r="AI1" s="20"/>
      <c r="AJ1" s="20"/>
      <c r="AW1" s="7" t="s">
        <v>77</v>
      </c>
      <c r="AX1" s="20" t="s">
        <v>57</v>
      </c>
      <c r="AY1" s="20"/>
      <c r="AZ1" s="20"/>
      <c r="BA1" s="20" t="s">
        <v>58</v>
      </c>
      <c r="BB1" s="20"/>
      <c r="BC1" s="20"/>
      <c r="BD1" s="1" t="s">
        <v>59</v>
      </c>
      <c r="BE1" s="7" t="s">
        <v>88</v>
      </c>
      <c r="BF1" s="1" t="s">
        <v>61</v>
      </c>
      <c r="BG1" s="1" t="s">
        <v>63</v>
      </c>
      <c r="BH1" s="7" t="s">
        <v>1</v>
      </c>
      <c r="BI1" s="20" t="s">
        <v>64</v>
      </c>
      <c r="BJ1" s="20"/>
      <c r="BK1" s="20"/>
      <c r="BL1" s="20"/>
      <c r="BM1" s="7" t="s">
        <v>1</v>
      </c>
      <c r="BN1" s="7" t="s">
        <v>1</v>
      </c>
    </row>
    <row r="2" spans="3:66" s="1" customFormat="1" ht="15.75">
      <c r="C2" s="8" t="s">
        <v>34</v>
      </c>
      <c r="D2" s="1" t="s">
        <v>19</v>
      </c>
      <c r="L2" s="1" t="s">
        <v>10</v>
      </c>
      <c r="M2" s="1" t="s">
        <v>11</v>
      </c>
      <c r="N2" s="1" t="s">
        <v>12</v>
      </c>
      <c r="O2" s="1" t="s">
        <v>14</v>
      </c>
      <c r="P2" s="1" t="s">
        <v>13</v>
      </c>
      <c r="Q2" s="1" t="s">
        <v>32</v>
      </c>
      <c r="R2" s="7" t="s">
        <v>82</v>
      </c>
      <c r="S2" s="1" t="s">
        <v>36</v>
      </c>
      <c r="T2" s="1" t="s">
        <v>37</v>
      </c>
      <c r="U2" s="1" t="s">
        <v>71</v>
      </c>
      <c r="V2" s="1" t="s">
        <v>72</v>
      </c>
      <c r="W2" s="8" t="s">
        <v>38</v>
      </c>
      <c r="X2" s="8" t="s">
        <v>74</v>
      </c>
      <c r="Y2" s="9" t="s">
        <v>18</v>
      </c>
      <c r="Z2" s="1" t="s">
        <v>36</v>
      </c>
      <c r="AA2" s="1" t="s">
        <v>37</v>
      </c>
      <c r="AB2" s="1" t="s">
        <v>3</v>
      </c>
      <c r="AC2" s="8" t="s">
        <v>42</v>
      </c>
      <c r="AD2" s="9" t="s">
        <v>1</v>
      </c>
      <c r="AE2" s="20" t="s">
        <v>45</v>
      </c>
      <c r="AF2" s="20"/>
      <c r="AG2" s="20"/>
      <c r="AH2" s="20" t="s">
        <v>46</v>
      </c>
      <c r="AI2" s="20"/>
      <c r="AJ2" s="20"/>
      <c r="AK2" s="20" t="s">
        <v>53</v>
      </c>
      <c r="AL2" s="20"/>
      <c r="AM2" s="20"/>
      <c r="AN2" s="20" t="s">
        <v>54</v>
      </c>
      <c r="AO2" s="20"/>
      <c r="AP2" s="20"/>
      <c r="AQ2" s="20" t="s">
        <v>55</v>
      </c>
      <c r="AR2" s="20"/>
      <c r="AS2" s="20"/>
      <c r="AT2" s="20" t="s">
        <v>56</v>
      </c>
      <c r="AU2" s="20"/>
      <c r="AV2" s="20"/>
      <c r="AW2" s="7" t="s">
        <v>18</v>
      </c>
      <c r="BD2" s="1" t="s">
        <v>60</v>
      </c>
      <c r="BE2" s="7" t="s">
        <v>1</v>
      </c>
      <c r="BF2" s="1" t="s">
        <v>62</v>
      </c>
      <c r="BG2" s="1" t="s">
        <v>39</v>
      </c>
      <c r="BH2" s="7" t="s">
        <v>79</v>
      </c>
      <c r="BI2" s="20" t="s">
        <v>65</v>
      </c>
      <c r="BJ2" s="20"/>
      <c r="BK2" s="20" t="s">
        <v>66</v>
      </c>
      <c r="BL2" s="20"/>
      <c r="BM2" s="7" t="s">
        <v>80</v>
      </c>
      <c r="BN2" s="7" t="s">
        <v>81</v>
      </c>
    </row>
    <row r="3" spans="3:66" s="1" customFormat="1" ht="15.75">
      <c r="C3" s="8"/>
      <c r="R3" s="7"/>
      <c r="W3" s="8"/>
      <c r="X3" s="8"/>
      <c r="Y3" s="9"/>
      <c r="AC3" s="8" t="s">
        <v>38</v>
      </c>
      <c r="AD3" s="9"/>
      <c r="AE3" s="1" t="s">
        <v>43</v>
      </c>
      <c r="AF3" s="1" t="s">
        <v>3</v>
      </c>
      <c r="AG3" s="1" t="s">
        <v>44</v>
      </c>
      <c r="AH3" s="1" t="s">
        <v>43</v>
      </c>
      <c r="AI3" s="1" t="s">
        <v>75</v>
      </c>
      <c r="AJ3" s="1" t="s">
        <v>44</v>
      </c>
      <c r="AK3" s="1" t="s">
        <v>43</v>
      </c>
      <c r="AL3" s="1" t="s">
        <v>3</v>
      </c>
      <c r="AM3" s="1" t="s">
        <v>44</v>
      </c>
      <c r="AN3" s="1" t="s">
        <v>43</v>
      </c>
      <c r="AO3" s="1" t="s">
        <v>3</v>
      </c>
      <c r="AP3" s="1" t="s">
        <v>44</v>
      </c>
      <c r="AQ3" s="1" t="s">
        <v>43</v>
      </c>
      <c r="AR3" s="1" t="s">
        <v>76</v>
      </c>
      <c r="AS3" s="1" t="s">
        <v>44</v>
      </c>
      <c r="AT3" s="1" t="s">
        <v>43</v>
      </c>
      <c r="AU3" s="1" t="s">
        <v>3</v>
      </c>
      <c r="AV3" s="1" t="s">
        <v>44</v>
      </c>
      <c r="AW3" s="7"/>
      <c r="AX3" s="1" t="s">
        <v>43</v>
      </c>
      <c r="AY3" s="1" t="s">
        <v>3</v>
      </c>
      <c r="AZ3" s="1" t="s">
        <v>44</v>
      </c>
      <c r="BA3" s="1" t="s">
        <v>43</v>
      </c>
      <c r="BB3" s="1" t="s">
        <v>3</v>
      </c>
      <c r="BC3" s="1" t="s">
        <v>44</v>
      </c>
      <c r="BE3" s="7"/>
      <c r="BF3" s="1" t="s">
        <v>36</v>
      </c>
      <c r="BH3" s="16"/>
      <c r="BI3" s="1" t="s">
        <v>67</v>
      </c>
      <c r="BJ3" s="1" t="s">
        <v>68</v>
      </c>
      <c r="BK3" s="1" t="s">
        <v>67</v>
      </c>
      <c r="BL3" s="1" t="s">
        <v>68</v>
      </c>
      <c r="BM3" s="7"/>
      <c r="BN3" s="7"/>
    </row>
    <row r="4" spans="1:66" ht="15.75">
      <c r="A4" t="s">
        <v>95</v>
      </c>
      <c r="B4" t="s">
        <v>16</v>
      </c>
      <c r="D4">
        <v>1954251</v>
      </c>
      <c r="E4">
        <v>3806</v>
      </c>
      <c r="F4">
        <v>15532</v>
      </c>
      <c r="G4">
        <v>287</v>
      </c>
      <c r="H4">
        <v>6697</v>
      </c>
      <c r="I4">
        <v>13594</v>
      </c>
      <c r="J4">
        <v>711</v>
      </c>
      <c r="K4">
        <v>4588</v>
      </c>
      <c r="L4">
        <v>2110</v>
      </c>
      <c r="M4">
        <v>1552</v>
      </c>
      <c r="N4">
        <v>708</v>
      </c>
      <c r="O4">
        <v>1711</v>
      </c>
      <c r="P4">
        <v>448</v>
      </c>
      <c r="Q4">
        <v>1515</v>
      </c>
      <c r="R4" s="3">
        <f>SUM(E4:Q4)</f>
        <v>53259</v>
      </c>
      <c r="S4">
        <v>135202</v>
      </c>
      <c r="T4">
        <v>880</v>
      </c>
      <c r="U4">
        <v>2049</v>
      </c>
      <c r="V4">
        <v>223681</v>
      </c>
      <c r="W4">
        <v>87754</v>
      </c>
      <c r="X4">
        <v>827</v>
      </c>
      <c r="Y4" s="3">
        <f>SUM(S4:X4)</f>
        <v>450393</v>
      </c>
      <c r="Z4">
        <v>54</v>
      </c>
      <c r="AA4">
        <v>3</v>
      </c>
      <c r="AB4">
        <v>241</v>
      </c>
      <c r="AC4">
        <v>2837</v>
      </c>
      <c r="AD4" s="3">
        <f>SUM(Z4:AC4)</f>
        <v>3135</v>
      </c>
      <c r="AE4">
        <v>3230</v>
      </c>
      <c r="AF4">
        <v>1328</v>
      </c>
      <c r="AG4">
        <v>41488</v>
      </c>
      <c r="AH4">
        <v>18079</v>
      </c>
      <c r="AI4">
        <v>1381</v>
      </c>
      <c r="AJ4">
        <v>98947</v>
      </c>
      <c r="AK4">
        <v>8200</v>
      </c>
      <c r="AL4">
        <v>1004</v>
      </c>
      <c r="AM4">
        <v>32371</v>
      </c>
      <c r="AN4">
        <v>14581</v>
      </c>
      <c r="AO4">
        <v>807</v>
      </c>
      <c r="AP4">
        <v>111502</v>
      </c>
      <c r="AQ4">
        <v>14402</v>
      </c>
      <c r="AR4">
        <v>437</v>
      </c>
      <c r="AS4">
        <v>45982</v>
      </c>
      <c r="AT4">
        <v>10590</v>
      </c>
      <c r="AU4">
        <v>705</v>
      </c>
      <c r="AV4">
        <v>28323</v>
      </c>
      <c r="AW4" s="3">
        <f>SUM(AE4:AV4)</f>
        <v>433357</v>
      </c>
      <c r="AX4">
        <v>28543</v>
      </c>
      <c r="AY4">
        <v>7034</v>
      </c>
      <c r="AZ4">
        <v>23545</v>
      </c>
      <c r="BA4">
        <v>2789</v>
      </c>
      <c r="BB4">
        <v>5551</v>
      </c>
      <c r="BC4">
        <v>18252</v>
      </c>
      <c r="BD4">
        <v>3883</v>
      </c>
      <c r="BE4" s="3">
        <f>SUM(AX4:BD4)</f>
        <v>89597</v>
      </c>
      <c r="BF4">
        <v>80196</v>
      </c>
      <c r="BG4">
        <v>143508</v>
      </c>
      <c r="BH4" s="17">
        <f>+R4+Y4+AD4+AW4+BE4+BF4+BG4</f>
        <v>1253445</v>
      </c>
      <c r="BI4">
        <v>11152</v>
      </c>
      <c r="BJ4">
        <v>203485</v>
      </c>
      <c r="BK4">
        <v>238342</v>
      </c>
      <c r="BL4">
        <v>247827</v>
      </c>
      <c r="BM4" s="3">
        <f>SUM(BI4:BL4)</f>
        <v>700806</v>
      </c>
      <c r="BN4" s="3">
        <f>+BH4+BM4</f>
        <v>1954251</v>
      </c>
    </row>
    <row r="5" spans="1:66" ht="15.75">
      <c r="A5" t="s">
        <v>96</v>
      </c>
      <c r="B5" t="s">
        <v>17</v>
      </c>
      <c r="D5">
        <v>731579</v>
      </c>
      <c r="E5">
        <v>1575</v>
      </c>
      <c r="F5">
        <v>2809</v>
      </c>
      <c r="G5">
        <v>79</v>
      </c>
      <c r="H5">
        <v>1215</v>
      </c>
      <c r="I5">
        <v>1319</v>
      </c>
      <c r="J5">
        <v>45</v>
      </c>
      <c r="K5">
        <v>431</v>
      </c>
      <c r="L5">
        <v>350</v>
      </c>
      <c r="M5">
        <v>155</v>
      </c>
      <c r="N5">
        <v>337</v>
      </c>
      <c r="O5">
        <v>651</v>
      </c>
      <c r="P5">
        <v>94</v>
      </c>
      <c r="Q5">
        <v>264</v>
      </c>
      <c r="R5" s="3">
        <f aca="true" t="shared" si="0" ref="R5:R18">SUM(E5:Q5)</f>
        <v>9324</v>
      </c>
      <c r="S5">
        <v>84853</v>
      </c>
      <c r="T5">
        <v>374</v>
      </c>
      <c r="U5">
        <v>591</v>
      </c>
      <c r="V5">
        <v>161233</v>
      </c>
      <c r="W5">
        <v>54449</v>
      </c>
      <c r="X5">
        <v>519</v>
      </c>
      <c r="Y5" s="3">
        <f aca="true" t="shared" si="1" ref="Y5:Y18">SUM(S5:X5)</f>
        <v>302019</v>
      </c>
      <c r="Z5">
        <v>1</v>
      </c>
      <c r="AA5">
        <v>1</v>
      </c>
      <c r="AB5">
        <v>85</v>
      </c>
      <c r="AC5">
        <v>2231</v>
      </c>
      <c r="AD5" s="3">
        <f aca="true" t="shared" si="2" ref="AD5:AD18">SUM(Z5:AC5)</f>
        <v>2318</v>
      </c>
      <c r="AE5">
        <v>803</v>
      </c>
      <c r="AF5">
        <v>105</v>
      </c>
      <c r="AG5">
        <v>13080</v>
      </c>
      <c r="AH5">
        <v>7828</v>
      </c>
      <c r="AI5">
        <v>103</v>
      </c>
      <c r="AJ5">
        <v>22253</v>
      </c>
      <c r="AK5">
        <v>4578</v>
      </c>
      <c r="AL5">
        <v>66</v>
      </c>
      <c r="AM5">
        <v>9058</v>
      </c>
      <c r="AN5">
        <v>6515</v>
      </c>
      <c r="AO5">
        <v>50</v>
      </c>
      <c r="AP5">
        <v>18864</v>
      </c>
      <c r="AQ5">
        <v>5503</v>
      </c>
      <c r="AR5">
        <v>43</v>
      </c>
      <c r="AS5">
        <v>6703</v>
      </c>
      <c r="AT5">
        <v>4242</v>
      </c>
      <c r="AU5">
        <v>67</v>
      </c>
      <c r="AV5">
        <v>4448</v>
      </c>
      <c r="AW5" s="3">
        <f aca="true" t="shared" si="3" ref="AW5:AW18">SUM(AE5:AV5)</f>
        <v>104309</v>
      </c>
      <c r="AX5">
        <v>5592</v>
      </c>
      <c r="AY5">
        <v>123</v>
      </c>
      <c r="AZ5">
        <v>3134</v>
      </c>
      <c r="BA5">
        <v>435</v>
      </c>
      <c r="BB5">
        <v>707</v>
      </c>
      <c r="BC5">
        <v>4333</v>
      </c>
      <c r="BD5">
        <v>142</v>
      </c>
      <c r="BE5" s="3">
        <f aca="true" t="shared" si="4" ref="BE5:BE18">SUM(AX5:BD5)</f>
        <v>14466</v>
      </c>
      <c r="BF5">
        <v>35340</v>
      </c>
      <c r="BG5">
        <v>40918</v>
      </c>
      <c r="BH5" s="17">
        <f aca="true" t="shared" si="5" ref="BH5:BH19">+R5+Y5+AD5+AW5+BE5+BF5+BG5</f>
        <v>508694</v>
      </c>
      <c r="BI5">
        <v>3686</v>
      </c>
      <c r="BJ5">
        <v>44101</v>
      </c>
      <c r="BK5">
        <v>86107</v>
      </c>
      <c r="BL5">
        <v>88991</v>
      </c>
      <c r="BM5" s="3">
        <f aca="true" t="shared" si="6" ref="BM5:BM18">SUM(BI5:BL5)</f>
        <v>222885</v>
      </c>
      <c r="BN5" s="3">
        <f aca="true" t="shared" si="7" ref="BN5:BN20">+BH5+BM5</f>
        <v>731579</v>
      </c>
    </row>
    <row r="6" spans="1:66" ht="15.75">
      <c r="A6" t="s">
        <v>97</v>
      </c>
      <c r="B6" s="2" t="s">
        <v>20</v>
      </c>
      <c r="C6" s="2"/>
      <c r="D6">
        <v>151410</v>
      </c>
      <c r="E6">
        <v>715</v>
      </c>
      <c r="F6">
        <v>1318</v>
      </c>
      <c r="G6">
        <v>7</v>
      </c>
      <c r="H6">
        <v>307</v>
      </c>
      <c r="I6">
        <v>636</v>
      </c>
      <c r="J6">
        <v>12</v>
      </c>
      <c r="K6">
        <v>121</v>
      </c>
      <c r="L6">
        <v>51</v>
      </c>
      <c r="M6">
        <v>43</v>
      </c>
      <c r="N6">
        <v>87</v>
      </c>
      <c r="O6">
        <v>147</v>
      </c>
      <c r="P6">
        <v>23</v>
      </c>
      <c r="Q6">
        <v>62</v>
      </c>
      <c r="R6" s="3">
        <f t="shared" si="0"/>
        <v>3529</v>
      </c>
      <c r="S6">
        <v>11156</v>
      </c>
      <c r="T6">
        <v>148</v>
      </c>
      <c r="U6">
        <v>292</v>
      </c>
      <c r="V6">
        <v>36852</v>
      </c>
      <c r="W6">
        <v>6906</v>
      </c>
      <c r="X6">
        <v>107</v>
      </c>
      <c r="Y6" s="3">
        <f t="shared" si="1"/>
        <v>55461</v>
      </c>
      <c r="Z6">
        <v>2</v>
      </c>
      <c r="AA6">
        <v>0</v>
      </c>
      <c r="AB6">
        <v>84</v>
      </c>
      <c r="AC6">
        <v>966</v>
      </c>
      <c r="AD6" s="3">
        <f t="shared" si="2"/>
        <v>1052</v>
      </c>
      <c r="AE6">
        <v>160</v>
      </c>
      <c r="AF6">
        <v>8</v>
      </c>
      <c r="AG6">
        <v>921</v>
      </c>
      <c r="AH6">
        <v>1194</v>
      </c>
      <c r="AI6">
        <v>25</v>
      </c>
      <c r="AJ6">
        <v>2910</v>
      </c>
      <c r="AK6">
        <v>738</v>
      </c>
      <c r="AL6">
        <v>18</v>
      </c>
      <c r="AM6">
        <v>1405</v>
      </c>
      <c r="AN6">
        <v>1313</v>
      </c>
      <c r="AO6">
        <v>1</v>
      </c>
      <c r="AP6">
        <v>2547</v>
      </c>
      <c r="AQ6">
        <v>853</v>
      </c>
      <c r="AR6">
        <v>4</v>
      </c>
      <c r="AS6">
        <v>1273</v>
      </c>
      <c r="AT6">
        <v>1016</v>
      </c>
      <c r="AU6">
        <v>8</v>
      </c>
      <c r="AV6">
        <v>922</v>
      </c>
      <c r="AW6" s="3">
        <f t="shared" si="3"/>
        <v>15316</v>
      </c>
      <c r="AX6">
        <v>1190</v>
      </c>
      <c r="AY6">
        <v>32</v>
      </c>
      <c r="AZ6">
        <v>409</v>
      </c>
      <c r="BA6">
        <v>66</v>
      </c>
      <c r="BB6">
        <v>144</v>
      </c>
      <c r="BC6">
        <v>490</v>
      </c>
      <c r="BD6">
        <v>21</v>
      </c>
      <c r="BE6" s="3">
        <f t="shared" si="4"/>
        <v>2352</v>
      </c>
      <c r="BF6">
        <v>8709</v>
      </c>
      <c r="BG6">
        <v>10008</v>
      </c>
      <c r="BH6" s="17">
        <f t="shared" si="5"/>
        <v>96427</v>
      </c>
      <c r="BI6">
        <v>1697</v>
      </c>
      <c r="BJ6">
        <v>17534</v>
      </c>
      <c r="BK6">
        <v>17457</v>
      </c>
      <c r="BL6">
        <v>18295</v>
      </c>
      <c r="BM6" s="3">
        <f t="shared" si="6"/>
        <v>54983</v>
      </c>
      <c r="BN6" s="3">
        <f t="shared" si="7"/>
        <v>151410</v>
      </c>
    </row>
    <row r="7" spans="1:66" ht="15.75">
      <c r="A7" t="s">
        <v>98</v>
      </c>
      <c r="B7" t="s">
        <v>21</v>
      </c>
      <c r="D7">
        <v>1131309</v>
      </c>
      <c r="E7">
        <v>2026</v>
      </c>
      <c r="F7">
        <v>3524</v>
      </c>
      <c r="G7">
        <v>1022</v>
      </c>
      <c r="H7">
        <v>1667</v>
      </c>
      <c r="I7">
        <v>3297</v>
      </c>
      <c r="J7">
        <v>21</v>
      </c>
      <c r="K7">
        <v>581</v>
      </c>
      <c r="L7">
        <v>551</v>
      </c>
      <c r="M7">
        <v>249</v>
      </c>
      <c r="N7">
        <v>339</v>
      </c>
      <c r="O7">
        <v>437</v>
      </c>
      <c r="P7">
        <v>111</v>
      </c>
      <c r="Q7">
        <v>368</v>
      </c>
      <c r="R7" s="3">
        <f t="shared" si="0"/>
        <v>14193</v>
      </c>
      <c r="S7">
        <v>146289</v>
      </c>
      <c r="T7">
        <v>2455</v>
      </c>
      <c r="U7">
        <v>665</v>
      </c>
      <c r="V7">
        <v>343909</v>
      </c>
      <c r="W7">
        <v>74079</v>
      </c>
      <c r="X7">
        <v>457</v>
      </c>
      <c r="Y7" s="3">
        <f t="shared" si="1"/>
        <v>567854</v>
      </c>
      <c r="Z7">
        <v>70</v>
      </c>
      <c r="AA7">
        <v>6</v>
      </c>
      <c r="AB7">
        <v>450</v>
      </c>
      <c r="AC7">
        <v>14193</v>
      </c>
      <c r="AD7" s="3">
        <f t="shared" si="2"/>
        <v>14719</v>
      </c>
      <c r="AE7">
        <v>721</v>
      </c>
      <c r="AF7">
        <v>179</v>
      </c>
      <c r="AG7">
        <v>7173</v>
      </c>
      <c r="AH7">
        <v>5453</v>
      </c>
      <c r="AI7">
        <v>336</v>
      </c>
      <c r="AJ7">
        <v>20909</v>
      </c>
      <c r="AK7">
        <v>2987</v>
      </c>
      <c r="AL7">
        <v>219</v>
      </c>
      <c r="AM7">
        <v>8404</v>
      </c>
      <c r="AN7">
        <v>4339</v>
      </c>
      <c r="AO7">
        <v>33</v>
      </c>
      <c r="AP7">
        <v>14463</v>
      </c>
      <c r="AQ7">
        <v>5043</v>
      </c>
      <c r="AR7">
        <v>85</v>
      </c>
      <c r="AS7">
        <v>10536</v>
      </c>
      <c r="AT7">
        <v>5099</v>
      </c>
      <c r="AU7">
        <v>86</v>
      </c>
      <c r="AV7">
        <v>6903</v>
      </c>
      <c r="AW7" s="3">
        <f t="shared" si="3"/>
        <v>92968</v>
      </c>
      <c r="AX7">
        <v>3568</v>
      </c>
      <c r="AY7">
        <v>564</v>
      </c>
      <c r="AZ7">
        <v>2919</v>
      </c>
      <c r="BA7">
        <v>314</v>
      </c>
      <c r="BB7">
        <v>896</v>
      </c>
      <c r="BC7">
        <v>3224</v>
      </c>
      <c r="BD7">
        <v>221</v>
      </c>
      <c r="BE7" s="3">
        <f t="shared" si="4"/>
        <v>11706</v>
      </c>
      <c r="BF7">
        <v>34355</v>
      </c>
      <c r="BG7">
        <v>33718</v>
      </c>
      <c r="BH7" s="17">
        <f t="shared" si="5"/>
        <v>769513</v>
      </c>
      <c r="BI7">
        <v>9043</v>
      </c>
      <c r="BJ7">
        <v>58671</v>
      </c>
      <c r="BK7">
        <v>145852</v>
      </c>
      <c r="BL7">
        <v>148230</v>
      </c>
      <c r="BM7" s="3">
        <f t="shared" si="6"/>
        <v>361796</v>
      </c>
      <c r="BN7" s="3">
        <f t="shared" si="7"/>
        <v>1131309</v>
      </c>
    </row>
    <row r="8" spans="1:66" ht="15.75">
      <c r="A8" t="s">
        <v>99</v>
      </c>
      <c r="B8" t="s">
        <v>22</v>
      </c>
      <c r="D8">
        <v>336400</v>
      </c>
      <c r="E8">
        <v>752</v>
      </c>
      <c r="F8">
        <v>1076</v>
      </c>
      <c r="G8">
        <v>113</v>
      </c>
      <c r="H8">
        <v>476</v>
      </c>
      <c r="I8">
        <v>818</v>
      </c>
      <c r="J8">
        <v>5</v>
      </c>
      <c r="K8">
        <v>118</v>
      </c>
      <c r="L8">
        <v>110</v>
      </c>
      <c r="M8">
        <v>52</v>
      </c>
      <c r="N8">
        <v>90</v>
      </c>
      <c r="O8">
        <v>221</v>
      </c>
      <c r="P8">
        <v>27</v>
      </c>
      <c r="Q8">
        <v>113</v>
      </c>
      <c r="R8" s="3">
        <f t="shared" si="0"/>
        <v>3971</v>
      </c>
      <c r="S8">
        <v>25889</v>
      </c>
      <c r="T8">
        <v>1229</v>
      </c>
      <c r="U8">
        <v>204</v>
      </c>
      <c r="V8">
        <v>103841</v>
      </c>
      <c r="W8">
        <v>29805</v>
      </c>
      <c r="X8">
        <v>126</v>
      </c>
      <c r="Y8" s="3">
        <f t="shared" si="1"/>
        <v>161094</v>
      </c>
      <c r="Z8">
        <v>38</v>
      </c>
      <c r="AA8">
        <v>1</v>
      </c>
      <c r="AB8">
        <v>300</v>
      </c>
      <c r="AC8">
        <v>7041</v>
      </c>
      <c r="AD8" s="3">
        <f t="shared" si="2"/>
        <v>7380</v>
      </c>
      <c r="AE8">
        <v>277</v>
      </c>
      <c r="AF8">
        <v>123</v>
      </c>
      <c r="AG8">
        <v>2123</v>
      </c>
      <c r="AH8">
        <v>2133</v>
      </c>
      <c r="AI8">
        <v>54</v>
      </c>
      <c r="AJ8">
        <v>5068</v>
      </c>
      <c r="AK8">
        <v>863</v>
      </c>
      <c r="AL8">
        <v>40</v>
      </c>
      <c r="AM8">
        <v>2531</v>
      </c>
      <c r="AN8">
        <v>1681</v>
      </c>
      <c r="AO8">
        <v>16</v>
      </c>
      <c r="AP8">
        <v>4322</v>
      </c>
      <c r="AQ8">
        <v>1664</v>
      </c>
      <c r="AR8">
        <v>9</v>
      </c>
      <c r="AS8">
        <v>3024</v>
      </c>
      <c r="AT8">
        <v>1307</v>
      </c>
      <c r="AU8">
        <v>21</v>
      </c>
      <c r="AV8">
        <v>1921</v>
      </c>
      <c r="AW8" s="3">
        <f t="shared" si="3"/>
        <v>27177</v>
      </c>
      <c r="AX8">
        <v>1267</v>
      </c>
      <c r="AY8">
        <v>186</v>
      </c>
      <c r="AZ8">
        <v>1020</v>
      </c>
      <c r="BA8">
        <v>118</v>
      </c>
      <c r="BB8">
        <v>194</v>
      </c>
      <c r="BC8">
        <v>834</v>
      </c>
      <c r="BD8">
        <v>30</v>
      </c>
      <c r="BE8" s="3">
        <f t="shared" si="4"/>
        <v>3649</v>
      </c>
      <c r="BF8">
        <v>7112</v>
      </c>
      <c r="BG8">
        <v>11461</v>
      </c>
      <c r="BH8" s="17">
        <f t="shared" si="5"/>
        <v>221844</v>
      </c>
      <c r="BI8">
        <v>4109</v>
      </c>
      <c r="BJ8">
        <v>24087</v>
      </c>
      <c r="BK8">
        <v>42975</v>
      </c>
      <c r="BL8">
        <v>43385</v>
      </c>
      <c r="BM8" s="3">
        <f t="shared" si="6"/>
        <v>114556</v>
      </c>
      <c r="BN8" s="3">
        <f t="shared" si="7"/>
        <v>336400</v>
      </c>
    </row>
    <row r="9" spans="1:66" ht="15.75">
      <c r="A9" t="s">
        <v>100</v>
      </c>
      <c r="B9" t="s">
        <v>23</v>
      </c>
      <c r="D9">
        <v>463273</v>
      </c>
      <c r="E9">
        <v>766</v>
      </c>
      <c r="F9">
        <v>1543</v>
      </c>
      <c r="G9">
        <v>243</v>
      </c>
      <c r="H9">
        <v>414</v>
      </c>
      <c r="I9">
        <v>1290</v>
      </c>
      <c r="J9">
        <v>3</v>
      </c>
      <c r="K9">
        <v>172</v>
      </c>
      <c r="L9">
        <v>87</v>
      </c>
      <c r="M9">
        <v>39</v>
      </c>
      <c r="N9">
        <v>53</v>
      </c>
      <c r="O9">
        <v>190</v>
      </c>
      <c r="P9">
        <v>21</v>
      </c>
      <c r="Q9">
        <v>96</v>
      </c>
      <c r="R9" s="3">
        <f t="shared" si="0"/>
        <v>4917</v>
      </c>
      <c r="S9">
        <v>50711</v>
      </c>
      <c r="T9">
        <v>560</v>
      </c>
      <c r="U9">
        <v>220</v>
      </c>
      <c r="V9">
        <v>138720</v>
      </c>
      <c r="W9">
        <v>35206</v>
      </c>
      <c r="X9">
        <v>95</v>
      </c>
      <c r="Y9" s="3">
        <f t="shared" si="1"/>
        <v>225512</v>
      </c>
      <c r="Z9">
        <v>25</v>
      </c>
      <c r="AA9">
        <v>1</v>
      </c>
      <c r="AB9">
        <v>101</v>
      </c>
      <c r="AC9">
        <v>2746</v>
      </c>
      <c r="AD9" s="3">
        <f t="shared" si="2"/>
        <v>2873</v>
      </c>
      <c r="AE9">
        <v>295</v>
      </c>
      <c r="AF9">
        <v>156</v>
      </c>
      <c r="AG9">
        <v>2382</v>
      </c>
      <c r="AH9">
        <v>2438</v>
      </c>
      <c r="AI9">
        <v>27</v>
      </c>
      <c r="AJ9">
        <v>5495</v>
      </c>
      <c r="AK9">
        <v>1162</v>
      </c>
      <c r="AL9">
        <v>38</v>
      </c>
      <c r="AM9">
        <v>1960</v>
      </c>
      <c r="AN9">
        <v>1388</v>
      </c>
      <c r="AO9">
        <v>13</v>
      </c>
      <c r="AP9">
        <v>5198</v>
      </c>
      <c r="AQ9">
        <v>1839</v>
      </c>
      <c r="AR9">
        <v>30</v>
      </c>
      <c r="AS9">
        <v>3977</v>
      </c>
      <c r="AT9">
        <v>1254</v>
      </c>
      <c r="AU9">
        <v>36</v>
      </c>
      <c r="AV9">
        <v>1673</v>
      </c>
      <c r="AW9" s="3">
        <f t="shared" si="3"/>
        <v>29361</v>
      </c>
      <c r="AX9">
        <v>1483</v>
      </c>
      <c r="AY9">
        <v>87</v>
      </c>
      <c r="AZ9">
        <v>1477</v>
      </c>
      <c r="BA9">
        <v>69</v>
      </c>
      <c r="BB9">
        <v>351</v>
      </c>
      <c r="BC9">
        <v>687</v>
      </c>
      <c r="BD9">
        <v>42</v>
      </c>
      <c r="BE9" s="3">
        <f t="shared" si="4"/>
        <v>4196</v>
      </c>
      <c r="BF9">
        <v>7786</v>
      </c>
      <c r="BG9">
        <v>15013</v>
      </c>
      <c r="BH9" s="17">
        <f t="shared" si="5"/>
        <v>289658</v>
      </c>
      <c r="BI9">
        <v>7066</v>
      </c>
      <c r="BJ9">
        <v>31304</v>
      </c>
      <c r="BK9">
        <v>67583</v>
      </c>
      <c r="BL9">
        <v>67662</v>
      </c>
      <c r="BM9" s="3">
        <f t="shared" si="6"/>
        <v>173615</v>
      </c>
      <c r="BN9" s="3">
        <f t="shared" si="7"/>
        <v>463273</v>
      </c>
    </row>
    <row r="10" spans="1:66" ht="15.75">
      <c r="A10" t="s">
        <v>101</v>
      </c>
      <c r="B10" t="s">
        <v>24</v>
      </c>
      <c r="D10">
        <v>582079</v>
      </c>
      <c r="E10">
        <v>1366</v>
      </c>
      <c r="F10">
        <v>3747</v>
      </c>
      <c r="G10">
        <v>59</v>
      </c>
      <c r="H10">
        <v>1054</v>
      </c>
      <c r="I10">
        <v>2044</v>
      </c>
      <c r="J10">
        <v>35</v>
      </c>
      <c r="K10">
        <v>330</v>
      </c>
      <c r="L10">
        <v>396</v>
      </c>
      <c r="M10">
        <v>183</v>
      </c>
      <c r="N10">
        <v>31</v>
      </c>
      <c r="O10">
        <v>479</v>
      </c>
      <c r="P10">
        <v>130</v>
      </c>
      <c r="Q10">
        <v>201</v>
      </c>
      <c r="R10" s="3">
        <f t="shared" si="0"/>
        <v>10055</v>
      </c>
      <c r="S10">
        <v>49626</v>
      </c>
      <c r="T10">
        <v>7986</v>
      </c>
      <c r="U10">
        <v>921</v>
      </c>
      <c r="V10">
        <v>67247</v>
      </c>
      <c r="W10">
        <v>42256</v>
      </c>
      <c r="X10">
        <v>2193</v>
      </c>
      <c r="Y10" s="3">
        <f t="shared" si="1"/>
        <v>170229</v>
      </c>
      <c r="Z10">
        <v>5</v>
      </c>
      <c r="AA10">
        <v>6</v>
      </c>
      <c r="AB10">
        <v>25</v>
      </c>
      <c r="AC10">
        <v>492</v>
      </c>
      <c r="AD10" s="3">
        <f t="shared" si="2"/>
        <v>528</v>
      </c>
      <c r="AE10">
        <v>512</v>
      </c>
      <c r="AF10">
        <v>119</v>
      </c>
      <c r="AG10">
        <v>4244</v>
      </c>
      <c r="AH10">
        <v>1889</v>
      </c>
      <c r="AI10">
        <v>207</v>
      </c>
      <c r="AJ10">
        <v>13003</v>
      </c>
      <c r="AK10">
        <v>752</v>
      </c>
      <c r="AL10">
        <v>132</v>
      </c>
      <c r="AM10">
        <v>2251</v>
      </c>
      <c r="AN10">
        <v>1388</v>
      </c>
      <c r="AO10">
        <v>69</v>
      </c>
      <c r="AP10">
        <v>10732</v>
      </c>
      <c r="AQ10">
        <v>1341</v>
      </c>
      <c r="AR10">
        <v>58</v>
      </c>
      <c r="AS10">
        <v>4584</v>
      </c>
      <c r="AT10">
        <v>1766</v>
      </c>
      <c r="AU10">
        <v>285</v>
      </c>
      <c r="AV10">
        <v>3755</v>
      </c>
      <c r="AW10" s="3">
        <f t="shared" si="3"/>
        <v>47087</v>
      </c>
      <c r="AX10">
        <v>5732</v>
      </c>
      <c r="AY10">
        <v>4665</v>
      </c>
      <c r="AZ10">
        <v>6816</v>
      </c>
      <c r="BA10">
        <v>809</v>
      </c>
      <c r="BB10">
        <v>925</v>
      </c>
      <c r="BC10">
        <v>6007</v>
      </c>
      <c r="BD10">
        <v>249</v>
      </c>
      <c r="BE10" s="3">
        <f t="shared" si="4"/>
        <v>25203</v>
      </c>
      <c r="BF10">
        <v>5310</v>
      </c>
      <c r="BG10">
        <v>23580</v>
      </c>
      <c r="BH10" s="17">
        <f t="shared" si="5"/>
        <v>281992</v>
      </c>
      <c r="BI10">
        <v>8173</v>
      </c>
      <c r="BJ10">
        <v>115411</v>
      </c>
      <c r="BK10">
        <v>89293</v>
      </c>
      <c r="BL10">
        <v>87210</v>
      </c>
      <c r="BM10" s="3">
        <f t="shared" si="6"/>
        <v>300087</v>
      </c>
      <c r="BN10" s="3">
        <f t="shared" si="7"/>
        <v>582079</v>
      </c>
    </row>
    <row r="11" spans="1:66" ht="15.75">
      <c r="A11" t="s">
        <v>102</v>
      </c>
      <c r="B11" t="s">
        <v>25</v>
      </c>
      <c r="D11">
        <v>878907</v>
      </c>
      <c r="E11">
        <v>5112</v>
      </c>
      <c r="F11">
        <v>4866</v>
      </c>
      <c r="G11">
        <v>738</v>
      </c>
      <c r="H11">
        <v>2841</v>
      </c>
      <c r="I11">
        <v>3901</v>
      </c>
      <c r="J11">
        <v>33</v>
      </c>
      <c r="K11">
        <v>405</v>
      </c>
      <c r="L11">
        <v>320</v>
      </c>
      <c r="M11">
        <v>393</v>
      </c>
      <c r="N11">
        <v>226</v>
      </c>
      <c r="O11">
        <v>799</v>
      </c>
      <c r="P11">
        <v>177</v>
      </c>
      <c r="Q11">
        <v>309</v>
      </c>
      <c r="R11" s="3">
        <f t="shared" si="0"/>
        <v>20120</v>
      </c>
      <c r="S11">
        <v>95358</v>
      </c>
      <c r="T11">
        <v>8169</v>
      </c>
      <c r="U11">
        <v>566</v>
      </c>
      <c r="V11">
        <v>178498</v>
      </c>
      <c r="W11">
        <v>65631</v>
      </c>
      <c r="X11">
        <v>304</v>
      </c>
      <c r="Y11" s="3">
        <f t="shared" si="1"/>
        <v>348526</v>
      </c>
      <c r="Z11">
        <v>19</v>
      </c>
      <c r="AA11">
        <v>25</v>
      </c>
      <c r="AB11">
        <v>83</v>
      </c>
      <c r="AC11">
        <v>2073</v>
      </c>
      <c r="AD11" s="3">
        <f t="shared" si="2"/>
        <v>2200</v>
      </c>
      <c r="AE11">
        <v>2279</v>
      </c>
      <c r="AF11">
        <v>231</v>
      </c>
      <c r="AG11">
        <v>10836</v>
      </c>
      <c r="AH11">
        <v>7506</v>
      </c>
      <c r="AI11">
        <v>197</v>
      </c>
      <c r="AJ11">
        <v>12420</v>
      </c>
      <c r="AK11">
        <v>3672</v>
      </c>
      <c r="AL11">
        <v>266</v>
      </c>
      <c r="AM11">
        <v>7236</v>
      </c>
      <c r="AN11">
        <v>5215</v>
      </c>
      <c r="AO11">
        <v>287</v>
      </c>
      <c r="AP11">
        <v>27713</v>
      </c>
      <c r="AQ11">
        <v>4672</v>
      </c>
      <c r="AR11">
        <v>140</v>
      </c>
      <c r="AS11">
        <v>6683</v>
      </c>
      <c r="AT11">
        <v>3548</v>
      </c>
      <c r="AU11">
        <v>205</v>
      </c>
      <c r="AV11">
        <v>4380</v>
      </c>
      <c r="AW11" s="3">
        <f t="shared" si="3"/>
        <v>97486</v>
      </c>
      <c r="AX11">
        <v>5473</v>
      </c>
      <c r="AY11">
        <v>1086</v>
      </c>
      <c r="AZ11">
        <v>3169</v>
      </c>
      <c r="BA11">
        <v>564</v>
      </c>
      <c r="BB11">
        <v>658</v>
      </c>
      <c r="BC11">
        <v>2302</v>
      </c>
      <c r="BD11">
        <v>83</v>
      </c>
      <c r="BE11" s="3">
        <f t="shared" si="4"/>
        <v>13335</v>
      </c>
      <c r="BF11">
        <v>15446</v>
      </c>
      <c r="BG11">
        <v>43200</v>
      </c>
      <c r="BH11" s="17">
        <f t="shared" si="5"/>
        <v>540313</v>
      </c>
      <c r="BI11">
        <v>9223</v>
      </c>
      <c r="BJ11">
        <v>96889</v>
      </c>
      <c r="BK11">
        <v>115929</v>
      </c>
      <c r="BL11">
        <v>116553</v>
      </c>
      <c r="BM11" s="3">
        <f t="shared" si="6"/>
        <v>338594</v>
      </c>
      <c r="BN11" s="3">
        <f t="shared" si="7"/>
        <v>878907</v>
      </c>
    </row>
    <row r="12" spans="1:66" ht="15.75">
      <c r="A12" t="s">
        <v>103</v>
      </c>
      <c r="B12" t="s">
        <v>26</v>
      </c>
      <c r="D12">
        <v>5106069</v>
      </c>
      <c r="E12">
        <v>4956</v>
      </c>
      <c r="F12">
        <v>16581</v>
      </c>
      <c r="G12">
        <v>1453</v>
      </c>
      <c r="H12">
        <v>9775</v>
      </c>
      <c r="I12">
        <v>20845</v>
      </c>
      <c r="J12">
        <v>183</v>
      </c>
      <c r="K12">
        <v>4921</v>
      </c>
      <c r="L12">
        <v>1641</v>
      </c>
      <c r="M12">
        <v>1085</v>
      </c>
      <c r="N12">
        <v>605</v>
      </c>
      <c r="O12">
        <v>3986</v>
      </c>
      <c r="P12">
        <v>571</v>
      </c>
      <c r="Q12">
        <v>1097</v>
      </c>
      <c r="R12" s="3">
        <f t="shared" si="0"/>
        <v>67699</v>
      </c>
      <c r="S12">
        <v>260985</v>
      </c>
      <c r="T12">
        <v>13498</v>
      </c>
      <c r="U12">
        <v>8589</v>
      </c>
      <c r="V12">
        <v>544158</v>
      </c>
      <c r="W12">
        <v>645612</v>
      </c>
      <c r="X12">
        <v>1470</v>
      </c>
      <c r="Y12" s="3">
        <f t="shared" si="1"/>
        <v>1474312</v>
      </c>
      <c r="Z12">
        <v>302</v>
      </c>
      <c r="AA12">
        <v>31</v>
      </c>
      <c r="AB12">
        <v>1050</v>
      </c>
      <c r="AC12">
        <v>37041</v>
      </c>
      <c r="AD12" s="3">
        <f t="shared" si="2"/>
        <v>38424</v>
      </c>
      <c r="AE12">
        <v>4833</v>
      </c>
      <c r="AF12">
        <v>1163</v>
      </c>
      <c r="AG12">
        <v>91442</v>
      </c>
      <c r="AH12">
        <v>39513</v>
      </c>
      <c r="AI12">
        <v>1057</v>
      </c>
      <c r="AJ12">
        <v>130721</v>
      </c>
      <c r="AK12">
        <v>24164</v>
      </c>
      <c r="AL12">
        <v>1868</v>
      </c>
      <c r="AM12">
        <v>62039</v>
      </c>
      <c r="AN12">
        <v>30462</v>
      </c>
      <c r="AO12">
        <v>1586</v>
      </c>
      <c r="AP12">
        <v>329550</v>
      </c>
      <c r="AQ12">
        <v>31285</v>
      </c>
      <c r="AR12">
        <v>328</v>
      </c>
      <c r="AS12">
        <v>68123</v>
      </c>
      <c r="AT12">
        <v>18373</v>
      </c>
      <c r="AU12">
        <v>280</v>
      </c>
      <c r="AV12">
        <v>18844</v>
      </c>
      <c r="AW12" s="3">
        <f t="shared" si="3"/>
        <v>855631</v>
      </c>
      <c r="AX12">
        <v>42151</v>
      </c>
      <c r="AY12">
        <v>3030</v>
      </c>
      <c r="AZ12">
        <v>26598</v>
      </c>
      <c r="BA12">
        <v>2411</v>
      </c>
      <c r="BB12">
        <v>3067</v>
      </c>
      <c r="BC12">
        <v>14893</v>
      </c>
      <c r="BD12">
        <v>1112</v>
      </c>
      <c r="BE12" s="3">
        <f t="shared" si="4"/>
        <v>93262</v>
      </c>
      <c r="BF12">
        <v>144661</v>
      </c>
      <c r="BG12">
        <v>197948</v>
      </c>
      <c r="BH12" s="17">
        <f t="shared" si="5"/>
        <v>2871937</v>
      </c>
      <c r="BI12">
        <v>51403</v>
      </c>
      <c r="BJ12">
        <v>616850</v>
      </c>
      <c r="BK12">
        <v>771460</v>
      </c>
      <c r="BL12">
        <v>794419</v>
      </c>
      <c r="BM12" s="3">
        <f t="shared" si="6"/>
        <v>2234132</v>
      </c>
      <c r="BN12" s="3">
        <f t="shared" si="7"/>
        <v>5106069</v>
      </c>
    </row>
    <row r="13" spans="1:66" ht="15.75">
      <c r="A13" t="s">
        <v>104</v>
      </c>
      <c r="B13" t="s">
        <v>27</v>
      </c>
      <c r="D13">
        <v>1997897</v>
      </c>
      <c r="E13">
        <v>2119</v>
      </c>
      <c r="F13">
        <v>4981</v>
      </c>
      <c r="G13">
        <v>390</v>
      </c>
      <c r="H13">
        <v>3769</v>
      </c>
      <c r="I13">
        <v>7957</v>
      </c>
      <c r="J13">
        <v>55</v>
      </c>
      <c r="K13">
        <v>885</v>
      </c>
      <c r="L13">
        <v>615</v>
      </c>
      <c r="M13">
        <v>310</v>
      </c>
      <c r="N13">
        <v>379</v>
      </c>
      <c r="O13">
        <v>1683</v>
      </c>
      <c r="P13">
        <v>181</v>
      </c>
      <c r="Q13">
        <v>723</v>
      </c>
      <c r="R13" s="3">
        <f t="shared" si="0"/>
        <v>24047</v>
      </c>
      <c r="S13">
        <v>121522</v>
      </c>
      <c r="T13">
        <v>3941</v>
      </c>
      <c r="U13">
        <v>2717</v>
      </c>
      <c r="V13">
        <v>265172</v>
      </c>
      <c r="W13">
        <v>276364</v>
      </c>
      <c r="X13">
        <v>765</v>
      </c>
      <c r="Y13" s="3">
        <f t="shared" si="1"/>
        <v>670481</v>
      </c>
      <c r="Z13">
        <v>27</v>
      </c>
      <c r="AA13">
        <v>7</v>
      </c>
      <c r="AB13">
        <v>383</v>
      </c>
      <c r="AC13">
        <v>9686</v>
      </c>
      <c r="AD13" s="3">
        <f t="shared" si="2"/>
        <v>10103</v>
      </c>
      <c r="AE13">
        <v>1437</v>
      </c>
      <c r="AF13">
        <v>365</v>
      </c>
      <c r="AG13">
        <v>24894</v>
      </c>
      <c r="AH13">
        <v>13653</v>
      </c>
      <c r="AI13">
        <v>250</v>
      </c>
      <c r="AJ13">
        <v>35224</v>
      </c>
      <c r="AK13">
        <v>8017</v>
      </c>
      <c r="AL13">
        <v>686</v>
      </c>
      <c r="AM13">
        <v>23791</v>
      </c>
      <c r="AN13">
        <v>14257</v>
      </c>
      <c r="AO13">
        <v>866</v>
      </c>
      <c r="AP13">
        <v>111889</v>
      </c>
      <c r="AQ13">
        <v>12692</v>
      </c>
      <c r="AR13">
        <v>117</v>
      </c>
      <c r="AS13">
        <v>22997</v>
      </c>
      <c r="AT13">
        <v>7332</v>
      </c>
      <c r="AU13">
        <v>137</v>
      </c>
      <c r="AV13">
        <v>7306</v>
      </c>
      <c r="AW13" s="3">
        <f t="shared" si="3"/>
        <v>285910</v>
      </c>
      <c r="AX13">
        <v>14923</v>
      </c>
      <c r="AY13">
        <v>1180</v>
      </c>
      <c r="AZ13">
        <v>8578</v>
      </c>
      <c r="BA13">
        <v>712</v>
      </c>
      <c r="BB13">
        <v>1190</v>
      </c>
      <c r="BC13">
        <v>6071</v>
      </c>
      <c r="BD13">
        <v>405</v>
      </c>
      <c r="BE13" s="3">
        <f t="shared" si="4"/>
        <v>33059</v>
      </c>
      <c r="BF13">
        <v>48521</v>
      </c>
      <c r="BG13">
        <v>101314</v>
      </c>
      <c r="BH13" s="17">
        <f t="shared" si="5"/>
        <v>1173435</v>
      </c>
      <c r="BI13">
        <v>15504</v>
      </c>
      <c r="BJ13">
        <v>200114</v>
      </c>
      <c r="BK13">
        <v>298079</v>
      </c>
      <c r="BL13">
        <v>310765</v>
      </c>
      <c r="BM13" s="3">
        <f t="shared" si="6"/>
        <v>824462</v>
      </c>
      <c r="BN13" s="3">
        <f t="shared" si="7"/>
        <v>1997897</v>
      </c>
    </row>
    <row r="14" spans="1:66" ht="15.75">
      <c r="A14" t="s">
        <v>105</v>
      </c>
      <c r="B14" t="s">
        <v>48</v>
      </c>
      <c r="D14">
        <v>511581</v>
      </c>
      <c r="E14">
        <v>585</v>
      </c>
      <c r="F14">
        <v>1317</v>
      </c>
      <c r="G14">
        <v>185</v>
      </c>
      <c r="H14">
        <v>878</v>
      </c>
      <c r="I14">
        <v>2007</v>
      </c>
      <c r="J14">
        <v>16</v>
      </c>
      <c r="K14">
        <v>261</v>
      </c>
      <c r="L14">
        <v>147</v>
      </c>
      <c r="M14">
        <v>63</v>
      </c>
      <c r="N14">
        <v>92</v>
      </c>
      <c r="O14">
        <v>364</v>
      </c>
      <c r="P14">
        <v>47</v>
      </c>
      <c r="Q14">
        <v>111</v>
      </c>
      <c r="R14" s="3">
        <f t="shared" si="0"/>
        <v>6073</v>
      </c>
      <c r="S14">
        <v>33597</v>
      </c>
      <c r="T14">
        <v>865</v>
      </c>
      <c r="U14">
        <v>919</v>
      </c>
      <c r="V14">
        <v>55847</v>
      </c>
      <c r="W14">
        <v>56540</v>
      </c>
      <c r="X14">
        <v>41</v>
      </c>
      <c r="Y14" s="3">
        <f t="shared" si="1"/>
        <v>147809</v>
      </c>
      <c r="Z14">
        <v>13</v>
      </c>
      <c r="AA14">
        <v>5</v>
      </c>
      <c r="AB14">
        <v>232</v>
      </c>
      <c r="AC14">
        <v>10302</v>
      </c>
      <c r="AD14" s="3">
        <f t="shared" si="2"/>
        <v>10552</v>
      </c>
      <c r="AE14">
        <v>266</v>
      </c>
      <c r="AF14">
        <v>105</v>
      </c>
      <c r="AG14">
        <v>5555</v>
      </c>
      <c r="AH14">
        <v>3806</v>
      </c>
      <c r="AI14">
        <v>77</v>
      </c>
      <c r="AJ14">
        <v>10659</v>
      </c>
      <c r="AK14">
        <v>2011</v>
      </c>
      <c r="AL14">
        <v>248</v>
      </c>
      <c r="AM14">
        <v>6220</v>
      </c>
      <c r="AN14">
        <v>4128</v>
      </c>
      <c r="AO14">
        <v>154</v>
      </c>
      <c r="AP14">
        <v>33064</v>
      </c>
      <c r="AQ14">
        <v>2824</v>
      </c>
      <c r="AR14">
        <v>23</v>
      </c>
      <c r="AS14">
        <v>5681</v>
      </c>
      <c r="AT14">
        <v>1708</v>
      </c>
      <c r="AU14">
        <v>34</v>
      </c>
      <c r="AV14">
        <v>1508</v>
      </c>
      <c r="AW14" s="3">
        <f t="shared" si="3"/>
        <v>78071</v>
      </c>
      <c r="AX14">
        <v>3022</v>
      </c>
      <c r="AY14">
        <v>235</v>
      </c>
      <c r="AZ14">
        <v>1865</v>
      </c>
      <c r="BA14">
        <v>192</v>
      </c>
      <c r="BB14">
        <v>256</v>
      </c>
      <c r="BC14">
        <v>1067</v>
      </c>
      <c r="BD14">
        <v>78</v>
      </c>
      <c r="BE14" s="3">
        <f t="shared" si="4"/>
        <v>6715</v>
      </c>
      <c r="BF14">
        <v>15838</v>
      </c>
      <c r="BG14">
        <v>18505</v>
      </c>
      <c r="BH14" s="17">
        <f t="shared" si="5"/>
        <v>283563</v>
      </c>
      <c r="BI14">
        <v>2629</v>
      </c>
      <c r="BJ14">
        <v>61262</v>
      </c>
      <c r="BK14">
        <v>81099</v>
      </c>
      <c r="BL14">
        <v>83028</v>
      </c>
      <c r="BM14" s="3">
        <f t="shared" si="6"/>
        <v>228018</v>
      </c>
      <c r="BN14" s="3">
        <f t="shared" si="7"/>
        <v>511581</v>
      </c>
    </row>
    <row r="15" spans="1:66" ht="15.75">
      <c r="A15" t="s">
        <v>106</v>
      </c>
      <c r="B15" t="s">
        <v>52</v>
      </c>
      <c r="D15">
        <v>5418016</v>
      </c>
      <c r="E15">
        <v>5915</v>
      </c>
      <c r="F15">
        <v>11424</v>
      </c>
      <c r="G15">
        <v>2517</v>
      </c>
      <c r="H15">
        <v>10216</v>
      </c>
      <c r="I15">
        <v>14687</v>
      </c>
      <c r="J15">
        <v>221</v>
      </c>
      <c r="K15">
        <v>1389</v>
      </c>
      <c r="L15">
        <v>661</v>
      </c>
      <c r="M15">
        <v>429</v>
      </c>
      <c r="N15">
        <v>384</v>
      </c>
      <c r="O15">
        <v>811</v>
      </c>
      <c r="P15">
        <v>346</v>
      </c>
      <c r="Q15">
        <v>1137</v>
      </c>
      <c r="R15" s="3">
        <f t="shared" si="0"/>
        <v>50137</v>
      </c>
      <c r="S15">
        <v>658426</v>
      </c>
      <c r="T15">
        <v>8356</v>
      </c>
      <c r="U15">
        <v>9282</v>
      </c>
      <c r="V15">
        <v>1343794</v>
      </c>
      <c r="W15">
        <v>501771</v>
      </c>
      <c r="X15">
        <v>319</v>
      </c>
      <c r="Y15" s="3">
        <f t="shared" si="1"/>
        <v>2521948</v>
      </c>
      <c r="Z15">
        <v>312</v>
      </c>
      <c r="AA15">
        <v>32</v>
      </c>
      <c r="AB15">
        <v>498</v>
      </c>
      <c r="AC15">
        <v>8199</v>
      </c>
      <c r="AD15" s="3">
        <f t="shared" si="2"/>
        <v>9041</v>
      </c>
      <c r="AE15">
        <v>2421</v>
      </c>
      <c r="AF15">
        <v>247</v>
      </c>
      <c r="AG15">
        <v>7177</v>
      </c>
      <c r="AH15">
        <v>12756</v>
      </c>
      <c r="AI15">
        <v>329</v>
      </c>
      <c r="AJ15">
        <v>20214</v>
      </c>
      <c r="AK15">
        <v>8389</v>
      </c>
      <c r="AL15">
        <v>1125</v>
      </c>
      <c r="AM15">
        <v>16082</v>
      </c>
      <c r="AN15">
        <v>9774</v>
      </c>
      <c r="AO15">
        <v>218</v>
      </c>
      <c r="AP15">
        <v>23563</v>
      </c>
      <c r="AQ15">
        <v>15933</v>
      </c>
      <c r="AR15">
        <v>424</v>
      </c>
      <c r="AS15">
        <v>23474</v>
      </c>
      <c r="AT15">
        <v>15788</v>
      </c>
      <c r="AU15">
        <v>616</v>
      </c>
      <c r="AV15">
        <v>21096</v>
      </c>
      <c r="AW15" s="3">
        <f t="shared" si="3"/>
        <v>179626</v>
      </c>
      <c r="AX15">
        <v>29398</v>
      </c>
      <c r="AY15">
        <v>1980</v>
      </c>
      <c r="AZ15">
        <v>43954</v>
      </c>
      <c r="BA15">
        <v>1604</v>
      </c>
      <c r="BB15">
        <v>1481</v>
      </c>
      <c r="BC15">
        <v>5735</v>
      </c>
      <c r="BD15">
        <v>858</v>
      </c>
      <c r="BE15" s="3">
        <f t="shared" si="4"/>
        <v>85010</v>
      </c>
      <c r="BF15">
        <v>27396</v>
      </c>
      <c r="BG15">
        <v>145975</v>
      </c>
      <c r="BH15" s="17">
        <f t="shared" si="5"/>
        <v>3019133</v>
      </c>
      <c r="BI15">
        <v>60520</v>
      </c>
      <c r="BJ15">
        <v>418974</v>
      </c>
      <c r="BK15">
        <v>950192</v>
      </c>
      <c r="BL15">
        <v>969197</v>
      </c>
      <c r="BM15" s="3">
        <f t="shared" si="6"/>
        <v>2398883</v>
      </c>
      <c r="BN15" s="3">
        <f t="shared" si="7"/>
        <v>5418016</v>
      </c>
    </row>
    <row r="16" spans="1:66" ht="15.75">
      <c r="A16" t="s">
        <v>107</v>
      </c>
      <c r="B16" t="s">
        <v>49</v>
      </c>
      <c r="D16">
        <v>511964</v>
      </c>
      <c r="E16">
        <v>455</v>
      </c>
      <c r="F16">
        <v>1555</v>
      </c>
      <c r="G16">
        <v>3</v>
      </c>
      <c r="H16">
        <v>817</v>
      </c>
      <c r="I16">
        <v>1914</v>
      </c>
      <c r="J16">
        <v>5</v>
      </c>
      <c r="K16">
        <v>207</v>
      </c>
      <c r="L16">
        <v>84</v>
      </c>
      <c r="M16">
        <v>35</v>
      </c>
      <c r="N16">
        <v>31</v>
      </c>
      <c r="O16">
        <v>144</v>
      </c>
      <c r="P16">
        <v>25</v>
      </c>
      <c r="Q16">
        <v>42</v>
      </c>
      <c r="R16" s="3">
        <f t="shared" si="0"/>
        <v>5317</v>
      </c>
      <c r="S16">
        <v>60123</v>
      </c>
      <c r="T16">
        <v>445</v>
      </c>
      <c r="U16">
        <v>507</v>
      </c>
      <c r="V16">
        <v>126024</v>
      </c>
      <c r="W16">
        <v>73218</v>
      </c>
      <c r="X16">
        <v>13</v>
      </c>
      <c r="Y16" s="3">
        <f t="shared" si="1"/>
        <v>260330</v>
      </c>
      <c r="Z16">
        <v>2</v>
      </c>
      <c r="AA16">
        <v>0</v>
      </c>
      <c r="AB16">
        <v>37</v>
      </c>
      <c r="AC16">
        <v>1023</v>
      </c>
      <c r="AD16" s="3">
        <f t="shared" si="2"/>
        <v>1062</v>
      </c>
      <c r="AE16">
        <v>139</v>
      </c>
      <c r="AF16">
        <v>27</v>
      </c>
      <c r="AG16">
        <v>1336</v>
      </c>
      <c r="AH16">
        <v>1598</v>
      </c>
      <c r="AI16">
        <v>47</v>
      </c>
      <c r="AJ16">
        <v>3443</v>
      </c>
      <c r="AK16">
        <v>597</v>
      </c>
      <c r="AL16">
        <v>114</v>
      </c>
      <c r="AM16">
        <v>1987</v>
      </c>
      <c r="AN16">
        <v>647</v>
      </c>
      <c r="AO16">
        <v>0</v>
      </c>
      <c r="AP16">
        <v>1753</v>
      </c>
      <c r="AQ16">
        <v>1396</v>
      </c>
      <c r="AR16">
        <v>9</v>
      </c>
      <c r="AS16">
        <v>1964</v>
      </c>
      <c r="AT16">
        <v>532</v>
      </c>
      <c r="AU16">
        <v>32</v>
      </c>
      <c r="AV16">
        <v>1308</v>
      </c>
      <c r="AW16" s="3">
        <f t="shared" si="3"/>
        <v>16929</v>
      </c>
      <c r="AX16">
        <v>2964</v>
      </c>
      <c r="AY16">
        <v>122</v>
      </c>
      <c r="AZ16">
        <v>3538</v>
      </c>
      <c r="BA16">
        <v>335</v>
      </c>
      <c r="BB16">
        <v>224</v>
      </c>
      <c r="BC16">
        <v>603</v>
      </c>
      <c r="BD16">
        <v>26</v>
      </c>
      <c r="BE16" s="3">
        <f t="shared" si="4"/>
        <v>7812</v>
      </c>
      <c r="BF16">
        <v>2728</v>
      </c>
      <c r="BG16">
        <v>10320</v>
      </c>
      <c r="BH16" s="17">
        <f t="shared" si="5"/>
        <v>304498</v>
      </c>
      <c r="BI16">
        <v>2063</v>
      </c>
      <c r="BJ16">
        <v>24013</v>
      </c>
      <c r="BK16">
        <v>89798</v>
      </c>
      <c r="BL16">
        <v>91592</v>
      </c>
      <c r="BM16" s="3">
        <f t="shared" si="6"/>
        <v>207466</v>
      </c>
      <c r="BN16" s="3">
        <f t="shared" si="7"/>
        <v>511964</v>
      </c>
    </row>
    <row r="17" spans="1:66" ht="15.75">
      <c r="A17" t="s">
        <v>108</v>
      </c>
      <c r="B17" t="s">
        <v>50</v>
      </c>
      <c r="D17">
        <v>442796</v>
      </c>
      <c r="E17">
        <v>1250</v>
      </c>
      <c r="F17">
        <v>1874</v>
      </c>
      <c r="G17">
        <v>605</v>
      </c>
      <c r="H17">
        <v>377</v>
      </c>
      <c r="I17">
        <v>1333</v>
      </c>
      <c r="J17">
        <v>7</v>
      </c>
      <c r="K17">
        <v>127</v>
      </c>
      <c r="L17">
        <v>107</v>
      </c>
      <c r="M17">
        <v>76</v>
      </c>
      <c r="N17">
        <v>14</v>
      </c>
      <c r="O17">
        <v>136</v>
      </c>
      <c r="P17">
        <v>47</v>
      </c>
      <c r="Q17">
        <v>57</v>
      </c>
      <c r="R17" s="3">
        <f t="shared" si="0"/>
        <v>6010</v>
      </c>
      <c r="S17">
        <v>51015</v>
      </c>
      <c r="T17">
        <v>10337</v>
      </c>
      <c r="U17">
        <v>2048</v>
      </c>
      <c r="V17">
        <v>57310</v>
      </c>
      <c r="W17">
        <v>28058</v>
      </c>
      <c r="X17">
        <v>1659</v>
      </c>
      <c r="Y17" s="3">
        <f t="shared" si="1"/>
        <v>150427</v>
      </c>
      <c r="Z17">
        <v>8</v>
      </c>
      <c r="AA17">
        <v>0</v>
      </c>
      <c r="AB17">
        <v>11</v>
      </c>
      <c r="AC17">
        <v>936</v>
      </c>
      <c r="AD17" s="3">
        <f t="shared" si="2"/>
        <v>955</v>
      </c>
      <c r="AE17">
        <v>315</v>
      </c>
      <c r="AF17">
        <v>16</v>
      </c>
      <c r="AG17">
        <v>999</v>
      </c>
      <c r="AH17">
        <v>840</v>
      </c>
      <c r="AI17">
        <v>12</v>
      </c>
      <c r="AJ17">
        <v>1718</v>
      </c>
      <c r="AK17">
        <v>326</v>
      </c>
      <c r="AL17">
        <v>16</v>
      </c>
      <c r="AM17">
        <v>369</v>
      </c>
      <c r="AN17">
        <v>236</v>
      </c>
      <c r="AO17">
        <v>3</v>
      </c>
      <c r="AP17">
        <v>2211</v>
      </c>
      <c r="AQ17">
        <v>422</v>
      </c>
      <c r="AR17">
        <v>7</v>
      </c>
      <c r="AS17">
        <v>1210</v>
      </c>
      <c r="AT17">
        <v>482</v>
      </c>
      <c r="AU17">
        <v>21</v>
      </c>
      <c r="AV17">
        <v>885</v>
      </c>
      <c r="AW17" s="3">
        <f t="shared" si="3"/>
        <v>10088</v>
      </c>
      <c r="AX17">
        <v>1821</v>
      </c>
      <c r="AY17">
        <v>195</v>
      </c>
      <c r="AZ17">
        <v>874</v>
      </c>
      <c r="BA17">
        <v>529</v>
      </c>
      <c r="BB17">
        <v>320</v>
      </c>
      <c r="BC17">
        <v>3530</v>
      </c>
      <c r="BD17">
        <v>13</v>
      </c>
      <c r="BE17" s="3">
        <f t="shared" si="4"/>
        <v>7282</v>
      </c>
      <c r="BF17">
        <v>1887</v>
      </c>
      <c r="BG17">
        <v>22367</v>
      </c>
      <c r="BH17" s="17">
        <f t="shared" si="5"/>
        <v>199016</v>
      </c>
      <c r="BI17">
        <v>6393</v>
      </c>
      <c r="BJ17">
        <v>93761</v>
      </c>
      <c r="BK17">
        <v>73136</v>
      </c>
      <c r="BL17">
        <v>70490</v>
      </c>
      <c r="BM17" s="3">
        <f t="shared" si="6"/>
        <v>243780</v>
      </c>
      <c r="BN17" s="3">
        <f t="shared" si="7"/>
        <v>442796</v>
      </c>
    </row>
    <row r="18" spans="2:66" ht="15.75">
      <c r="B18" s="2" t="s">
        <v>51</v>
      </c>
      <c r="D18">
        <v>20217531</v>
      </c>
      <c r="E18">
        <v>31398</v>
      </c>
      <c r="F18">
        <v>72147</v>
      </c>
      <c r="G18">
        <v>7701</v>
      </c>
      <c r="H18">
        <v>40503</v>
      </c>
      <c r="I18">
        <v>75642</v>
      </c>
      <c r="J18">
        <v>1352</v>
      </c>
      <c r="K18">
        <v>14536</v>
      </c>
      <c r="L18">
        <v>7230</v>
      </c>
      <c r="M18">
        <v>4664</v>
      </c>
      <c r="N18">
        <v>3376</v>
      </c>
      <c r="O18">
        <v>11759</v>
      </c>
      <c r="P18">
        <v>2248</v>
      </c>
      <c r="Q18">
        <v>6095</v>
      </c>
      <c r="R18" s="3">
        <f t="shared" si="0"/>
        <v>278651</v>
      </c>
      <c r="S18">
        <v>1784752</v>
      </c>
      <c r="T18">
        <v>59243</v>
      </c>
      <c r="U18">
        <v>29570</v>
      </c>
      <c r="V18">
        <v>3646286</v>
      </c>
      <c r="W18">
        <v>1977649</v>
      </c>
      <c r="X18">
        <v>8895</v>
      </c>
      <c r="Y18" s="3">
        <f t="shared" si="1"/>
        <v>7506395</v>
      </c>
      <c r="Z18">
        <v>878</v>
      </c>
      <c r="AA18">
        <v>118</v>
      </c>
      <c r="AB18">
        <v>3580</v>
      </c>
      <c r="AC18">
        <v>99766</v>
      </c>
      <c r="AD18" s="3">
        <f t="shared" si="2"/>
        <v>104342</v>
      </c>
      <c r="AE18">
        <v>17688</v>
      </c>
      <c r="AF18">
        <v>4172</v>
      </c>
      <c r="AG18">
        <v>213650</v>
      </c>
      <c r="AH18">
        <v>118686</v>
      </c>
      <c r="AI18">
        <v>4102</v>
      </c>
      <c r="AJ18">
        <v>382984</v>
      </c>
      <c r="AK18">
        <v>66456</v>
      </c>
      <c r="AL18">
        <v>5840</v>
      </c>
      <c r="AM18">
        <v>175704</v>
      </c>
      <c r="AN18">
        <v>95924</v>
      </c>
      <c r="AO18">
        <v>4103</v>
      </c>
      <c r="AP18">
        <v>697371</v>
      </c>
      <c r="AQ18">
        <v>99869</v>
      </c>
      <c r="AR18">
        <v>1714</v>
      </c>
      <c r="AS18">
        <v>206211</v>
      </c>
      <c r="AT18">
        <v>73037</v>
      </c>
      <c r="AU18">
        <v>2533</v>
      </c>
      <c r="AV18">
        <v>103272</v>
      </c>
      <c r="AW18" s="3">
        <f t="shared" si="3"/>
        <v>2273316</v>
      </c>
      <c r="AX18">
        <v>147127</v>
      </c>
      <c r="AY18">
        <v>20519</v>
      </c>
      <c r="AZ18">
        <v>127896</v>
      </c>
      <c r="BA18">
        <v>10947</v>
      </c>
      <c r="BB18">
        <v>15964</v>
      </c>
      <c r="BC18">
        <v>68028</v>
      </c>
      <c r="BD18">
        <v>7163</v>
      </c>
      <c r="BE18" s="3">
        <f t="shared" si="4"/>
        <v>397644</v>
      </c>
      <c r="BF18">
        <v>435285</v>
      </c>
      <c r="BG18">
        <v>817835</v>
      </c>
      <c r="BH18" s="17">
        <f t="shared" si="5"/>
        <v>11813468</v>
      </c>
      <c r="BI18">
        <v>192661</v>
      </c>
      <c r="BJ18">
        <v>2006456</v>
      </c>
      <c r="BK18">
        <v>3067302</v>
      </c>
      <c r="BL18">
        <v>3137644</v>
      </c>
      <c r="BM18" s="3">
        <f t="shared" si="6"/>
        <v>8404063</v>
      </c>
      <c r="BN18" s="3">
        <f t="shared" si="7"/>
        <v>20217531</v>
      </c>
    </row>
    <row r="19" spans="1:66" ht="15.75">
      <c r="A19" t="s">
        <v>109</v>
      </c>
      <c r="B19" s="5" t="s">
        <v>35</v>
      </c>
      <c r="C19" s="5"/>
      <c r="D19" s="5">
        <f>SUM(D4:D17)</f>
        <v>20217531</v>
      </c>
      <c r="E19" s="5">
        <f>SUM(E4:E17)</f>
        <v>31398</v>
      </c>
      <c r="F19" s="5">
        <f aca="true" t="shared" si="8" ref="F19:R19">SUM(F4:F17)</f>
        <v>72147</v>
      </c>
      <c r="G19" s="5">
        <f t="shared" si="8"/>
        <v>7701</v>
      </c>
      <c r="H19" s="5">
        <f t="shared" si="8"/>
        <v>40503</v>
      </c>
      <c r="I19" s="5">
        <f t="shared" si="8"/>
        <v>75642</v>
      </c>
      <c r="J19" s="5">
        <f t="shared" si="8"/>
        <v>1352</v>
      </c>
      <c r="K19" s="5">
        <f t="shared" si="8"/>
        <v>14536</v>
      </c>
      <c r="L19" s="5">
        <f t="shared" si="8"/>
        <v>7230</v>
      </c>
      <c r="M19" s="5">
        <f t="shared" si="8"/>
        <v>4664</v>
      </c>
      <c r="N19" s="5">
        <f t="shared" si="8"/>
        <v>3376</v>
      </c>
      <c r="O19" s="5">
        <f t="shared" si="8"/>
        <v>11759</v>
      </c>
      <c r="P19" s="5">
        <f t="shared" si="8"/>
        <v>2248</v>
      </c>
      <c r="Q19" s="5">
        <f t="shared" si="8"/>
        <v>6095</v>
      </c>
      <c r="R19" s="5">
        <f t="shared" si="8"/>
        <v>278651</v>
      </c>
      <c r="S19" s="5">
        <f aca="true" t="shared" si="9" ref="S19:Y19">SUM(S4:S17)</f>
        <v>1784752</v>
      </c>
      <c r="T19" s="5">
        <f t="shared" si="9"/>
        <v>59243</v>
      </c>
      <c r="U19" s="5">
        <f t="shared" si="9"/>
        <v>29570</v>
      </c>
      <c r="V19" s="5">
        <f t="shared" si="9"/>
        <v>3646286</v>
      </c>
      <c r="W19" s="5">
        <f t="shared" si="9"/>
        <v>1977649</v>
      </c>
      <c r="X19" s="5">
        <f t="shared" si="9"/>
        <v>8895</v>
      </c>
      <c r="Y19" s="5">
        <f t="shared" si="9"/>
        <v>7506395</v>
      </c>
      <c r="Z19" s="5">
        <f aca="true" t="shared" si="10" ref="Z19:AW19">SUM(Z4:Z17)</f>
        <v>878</v>
      </c>
      <c r="AA19" s="5">
        <f t="shared" si="10"/>
        <v>118</v>
      </c>
      <c r="AB19" s="5">
        <f t="shared" si="10"/>
        <v>3580</v>
      </c>
      <c r="AC19" s="5">
        <f t="shared" si="10"/>
        <v>99766</v>
      </c>
      <c r="AD19" s="5">
        <f t="shared" si="10"/>
        <v>104342</v>
      </c>
      <c r="AE19" s="5">
        <f t="shared" si="10"/>
        <v>17688</v>
      </c>
      <c r="AF19" s="5">
        <f t="shared" si="10"/>
        <v>4172</v>
      </c>
      <c r="AG19" s="5">
        <f t="shared" si="10"/>
        <v>213650</v>
      </c>
      <c r="AH19" s="5">
        <f t="shared" si="10"/>
        <v>118686</v>
      </c>
      <c r="AI19" s="5">
        <f t="shared" si="10"/>
        <v>4102</v>
      </c>
      <c r="AJ19" s="5">
        <f t="shared" si="10"/>
        <v>382984</v>
      </c>
      <c r="AK19" s="5">
        <f t="shared" si="10"/>
        <v>66456</v>
      </c>
      <c r="AL19" s="5">
        <f t="shared" si="10"/>
        <v>5840</v>
      </c>
      <c r="AM19" s="5">
        <f t="shared" si="10"/>
        <v>175704</v>
      </c>
      <c r="AN19" s="5">
        <f t="shared" si="10"/>
        <v>95924</v>
      </c>
      <c r="AO19" s="5">
        <f t="shared" si="10"/>
        <v>4103</v>
      </c>
      <c r="AP19" s="5">
        <f t="shared" si="10"/>
        <v>697371</v>
      </c>
      <c r="AQ19" s="5">
        <f t="shared" si="10"/>
        <v>99869</v>
      </c>
      <c r="AR19" s="5">
        <f t="shared" si="10"/>
        <v>1714</v>
      </c>
      <c r="AS19" s="5">
        <f t="shared" si="10"/>
        <v>206211</v>
      </c>
      <c r="AT19" s="5">
        <f t="shared" si="10"/>
        <v>73037</v>
      </c>
      <c r="AU19" s="5">
        <f t="shared" si="10"/>
        <v>2533</v>
      </c>
      <c r="AV19" s="5">
        <f t="shared" si="10"/>
        <v>103272</v>
      </c>
      <c r="AW19" s="5">
        <f t="shared" si="10"/>
        <v>2273316</v>
      </c>
      <c r="AX19" s="5">
        <f>SUM(AX4:AX17)</f>
        <v>147127</v>
      </c>
      <c r="AY19" s="5">
        <f aca="true" t="shared" si="11" ref="AY19:BM19">SUM(AY4:AY17)</f>
        <v>20519</v>
      </c>
      <c r="AZ19" s="5">
        <f t="shared" si="11"/>
        <v>127896</v>
      </c>
      <c r="BA19" s="5">
        <f t="shared" si="11"/>
        <v>10947</v>
      </c>
      <c r="BB19" s="5">
        <f t="shared" si="11"/>
        <v>15964</v>
      </c>
      <c r="BC19" s="5">
        <f t="shared" si="11"/>
        <v>68028</v>
      </c>
      <c r="BD19" s="5">
        <f t="shared" si="11"/>
        <v>7163</v>
      </c>
      <c r="BE19" s="5">
        <f t="shared" si="11"/>
        <v>397644</v>
      </c>
      <c r="BF19" s="5">
        <f t="shared" si="11"/>
        <v>435285</v>
      </c>
      <c r="BG19" s="5">
        <f t="shared" si="11"/>
        <v>817835</v>
      </c>
      <c r="BH19" s="17">
        <f t="shared" si="5"/>
        <v>11813468</v>
      </c>
      <c r="BI19" s="5">
        <f t="shared" si="11"/>
        <v>192661</v>
      </c>
      <c r="BJ19" s="5">
        <f t="shared" si="11"/>
        <v>2006456</v>
      </c>
      <c r="BK19" s="5">
        <f t="shared" si="11"/>
        <v>3067302</v>
      </c>
      <c r="BL19" s="5">
        <f t="shared" si="11"/>
        <v>3137644</v>
      </c>
      <c r="BM19" s="5">
        <f t="shared" si="11"/>
        <v>8404063</v>
      </c>
      <c r="BN19" s="3">
        <f t="shared" si="7"/>
        <v>20217531</v>
      </c>
    </row>
    <row r="20" spans="2:66" ht="15.75">
      <c r="B20" s="5"/>
      <c r="C20" s="5"/>
      <c r="D20">
        <f>+D18-D19</f>
        <v>0</v>
      </c>
      <c r="E20">
        <f aca="true" t="shared" si="12" ref="E20:BM20">+E18-E19</f>
        <v>0</v>
      </c>
      <c r="F20">
        <f t="shared" si="12"/>
        <v>0</v>
      </c>
      <c r="G20">
        <f t="shared" si="12"/>
        <v>0</v>
      </c>
      <c r="H20">
        <f t="shared" si="12"/>
        <v>0</v>
      </c>
      <c r="I20">
        <f t="shared" si="12"/>
        <v>0</v>
      </c>
      <c r="J20">
        <f t="shared" si="12"/>
        <v>0</v>
      </c>
      <c r="K20">
        <f t="shared" si="12"/>
        <v>0</v>
      </c>
      <c r="L20">
        <f t="shared" si="12"/>
        <v>0</v>
      </c>
      <c r="M20">
        <f t="shared" si="12"/>
        <v>0</v>
      </c>
      <c r="N20">
        <f t="shared" si="12"/>
        <v>0</v>
      </c>
      <c r="O20">
        <f t="shared" si="12"/>
        <v>0</v>
      </c>
      <c r="P20">
        <f t="shared" si="12"/>
        <v>0</v>
      </c>
      <c r="Q20">
        <f t="shared" si="12"/>
        <v>0</v>
      </c>
      <c r="R20" s="3">
        <f t="shared" si="12"/>
        <v>0</v>
      </c>
      <c r="S20">
        <f t="shared" si="12"/>
        <v>0</v>
      </c>
      <c r="T20">
        <f t="shared" si="12"/>
        <v>0</v>
      </c>
      <c r="U20">
        <f t="shared" si="12"/>
        <v>0</v>
      </c>
      <c r="V20">
        <f t="shared" si="12"/>
        <v>0</v>
      </c>
      <c r="W20">
        <f t="shared" si="12"/>
        <v>0</v>
      </c>
      <c r="X20">
        <f t="shared" si="12"/>
        <v>0</v>
      </c>
      <c r="Y20" s="3">
        <f t="shared" si="12"/>
        <v>0</v>
      </c>
      <c r="Z20">
        <f t="shared" si="12"/>
        <v>0</v>
      </c>
      <c r="AA20">
        <f t="shared" si="12"/>
        <v>0</v>
      </c>
      <c r="AB20">
        <f t="shared" si="12"/>
        <v>0</v>
      </c>
      <c r="AC20">
        <f t="shared" si="12"/>
        <v>0</v>
      </c>
      <c r="AD20" s="3">
        <f t="shared" si="12"/>
        <v>0</v>
      </c>
      <c r="AE20">
        <f t="shared" si="12"/>
        <v>0</v>
      </c>
      <c r="AF20">
        <f t="shared" si="12"/>
        <v>0</v>
      </c>
      <c r="AG20">
        <f t="shared" si="12"/>
        <v>0</v>
      </c>
      <c r="AH20">
        <f t="shared" si="12"/>
        <v>0</v>
      </c>
      <c r="AI20">
        <f t="shared" si="12"/>
        <v>0</v>
      </c>
      <c r="AJ20">
        <f t="shared" si="12"/>
        <v>0</v>
      </c>
      <c r="AK20">
        <f t="shared" si="12"/>
        <v>0</v>
      </c>
      <c r="AL20">
        <f t="shared" si="12"/>
        <v>0</v>
      </c>
      <c r="AM20">
        <f t="shared" si="12"/>
        <v>0</v>
      </c>
      <c r="AN20">
        <f t="shared" si="12"/>
        <v>0</v>
      </c>
      <c r="AO20">
        <f t="shared" si="12"/>
        <v>0</v>
      </c>
      <c r="AP20">
        <f t="shared" si="12"/>
        <v>0</v>
      </c>
      <c r="AQ20">
        <f t="shared" si="12"/>
        <v>0</v>
      </c>
      <c r="AR20">
        <f t="shared" si="12"/>
        <v>0</v>
      </c>
      <c r="AS20">
        <f t="shared" si="12"/>
        <v>0</v>
      </c>
      <c r="AT20">
        <f t="shared" si="12"/>
        <v>0</v>
      </c>
      <c r="AU20">
        <f t="shared" si="12"/>
        <v>0</v>
      </c>
      <c r="AV20">
        <f t="shared" si="12"/>
        <v>0</v>
      </c>
      <c r="AW20" s="3">
        <f t="shared" si="12"/>
        <v>0</v>
      </c>
      <c r="AX20">
        <f t="shared" si="12"/>
        <v>0</v>
      </c>
      <c r="AY20">
        <f t="shared" si="12"/>
        <v>0</v>
      </c>
      <c r="AZ20">
        <f t="shared" si="12"/>
        <v>0</v>
      </c>
      <c r="BA20">
        <f t="shared" si="12"/>
        <v>0</v>
      </c>
      <c r="BB20">
        <f t="shared" si="12"/>
        <v>0</v>
      </c>
      <c r="BC20">
        <f t="shared" si="12"/>
        <v>0</v>
      </c>
      <c r="BD20">
        <f t="shared" si="12"/>
        <v>0</v>
      </c>
      <c r="BE20" s="3">
        <f t="shared" si="12"/>
        <v>0</v>
      </c>
      <c r="BF20">
        <f t="shared" si="12"/>
        <v>0</v>
      </c>
      <c r="BG20">
        <f t="shared" si="12"/>
        <v>0</v>
      </c>
      <c r="BI20">
        <f t="shared" si="12"/>
        <v>0</v>
      </c>
      <c r="BJ20">
        <f t="shared" si="12"/>
        <v>0</v>
      </c>
      <c r="BK20">
        <f t="shared" si="12"/>
        <v>0</v>
      </c>
      <c r="BL20">
        <f t="shared" si="12"/>
        <v>0</v>
      </c>
      <c r="BM20">
        <f t="shared" si="12"/>
        <v>0</v>
      </c>
      <c r="BN20" s="3">
        <f t="shared" si="7"/>
        <v>0</v>
      </c>
    </row>
    <row r="21" spans="2:66" ht="15.75">
      <c r="B21" s="5"/>
      <c r="C21" s="5"/>
      <c r="BM21"/>
      <c r="BN21"/>
    </row>
    <row r="22" spans="1:71" ht="15.75">
      <c r="A22" s="21" t="s">
        <v>110</v>
      </c>
      <c r="B22" s="4" t="s">
        <v>83</v>
      </c>
      <c r="C22" s="5"/>
      <c r="D22">
        <f>SUM(D4:D8)+D11</f>
        <v>5183856</v>
      </c>
      <c r="E22">
        <f aca="true" t="shared" si="13" ref="E22:BN22">SUM(E4:E8)+E11</f>
        <v>13986</v>
      </c>
      <c r="F22">
        <f t="shared" si="13"/>
        <v>29125</v>
      </c>
      <c r="G22">
        <f t="shared" si="13"/>
        <v>2246</v>
      </c>
      <c r="H22">
        <f t="shared" si="13"/>
        <v>13203</v>
      </c>
      <c r="I22">
        <f t="shared" si="13"/>
        <v>23565</v>
      </c>
      <c r="J22">
        <f t="shared" si="13"/>
        <v>827</v>
      </c>
      <c r="K22">
        <f t="shared" si="13"/>
        <v>6244</v>
      </c>
      <c r="L22">
        <f t="shared" si="13"/>
        <v>3492</v>
      </c>
      <c r="M22">
        <f t="shared" si="13"/>
        <v>2444</v>
      </c>
      <c r="N22">
        <f t="shared" si="13"/>
        <v>1787</v>
      </c>
      <c r="O22">
        <f t="shared" si="13"/>
        <v>3966</v>
      </c>
      <c r="P22">
        <f t="shared" si="13"/>
        <v>880</v>
      </c>
      <c r="Q22">
        <f t="shared" si="13"/>
        <v>2631</v>
      </c>
      <c r="R22" s="3">
        <f t="shared" si="13"/>
        <v>104396</v>
      </c>
      <c r="S22">
        <f t="shared" si="13"/>
        <v>498747</v>
      </c>
      <c r="T22">
        <f t="shared" si="13"/>
        <v>13255</v>
      </c>
      <c r="U22">
        <f t="shared" si="13"/>
        <v>4367</v>
      </c>
      <c r="V22">
        <f t="shared" si="13"/>
        <v>1048014</v>
      </c>
      <c r="W22">
        <f t="shared" si="13"/>
        <v>318624</v>
      </c>
      <c r="X22">
        <f t="shared" si="13"/>
        <v>2340</v>
      </c>
      <c r="Y22" s="3">
        <f t="shared" si="13"/>
        <v>1885347</v>
      </c>
      <c r="Z22">
        <f t="shared" si="13"/>
        <v>184</v>
      </c>
      <c r="AA22">
        <f t="shared" si="13"/>
        <v>36</v>
      </c>
      <c r="AB22">
        <f t="shared" si="13"/>
        <v>1243</v>
      </c>
      <c r="AC22">
        <f t="shared" si="13"/>
        <v>29341</v>
      </c>
      <c r="AD22" s="3">
        <f t="shared" si="13"/>
        <v>30804</v>
      </c>
      <c r="AE22">
        <f t="shared" si="13"/>
        <v>7470</v>
      </c>
      <c r="AF22">
        <f t="shared" si="13"/>
        <v>1974</v>
      </c>
      <c r="AG22">
        <f t="shared" si="13"/>
        <v>75621</v>
      </c>
      <c r="AH22">
        <f t="shared" si="13"/>
        <v>42193</v>
      </c>
      <c r="AI22">
        <f t="shared" si="13"/>
        <v>2096</v>
      </c>
      <c r="AJ22">
        <f t="shared" si="13"/>
        <v>162507</v>
      </c>
      <c r="AK22">
        <f t="shared" si="13"/>
        <v>21038</v>
      </c>
      <c r="AL22">
        <f t="shared" si="13"/>
        <v>1613</v>
      </c>
      <c r="AM22">
        <f t="shared" si="13"/>
        <v>61005</v>
      </c>
      <c r="AN22">
        <f t="shared" si="13"/>
        <v>33644</v>
      </c>
      <c r="AO22">
        <f t="shared" si="13"/>
        <v>1194</v>
      </c>
      <c r="AP22">
        <f t="shared" si="13"/>
        <v>179411</v>
      </c>
      <c r="AQ22">
        <f t="shared" si="13"/>
        <v>32137</v>
      </c>
      <c r="AR22">
        <f t="shared" si="13"/>
        <v>718</v>
      </c>
      <c r="AS22">
        <f t="shared" si="13"/>
        <v>74201</v>
      </c>
      <c r="AT22">
        <f t="shared" si="13"/>
        <v>25802</v>
      </c>
      <c r="AU22">
        <f t="shared" si="13"/>
        <v>1092</v>
      </c>
      <c r="AV22">
        <f t="shared" si="13"/>
        <v>46897</v>
      </c>
      <c r="AW22" s="3">
        <f t="shared" si="13"/>
        <v>770613</v>
      </c>
      <c r="AX22">
        <f t="shared" si="13"/>
        <v>45633</v>
      </c>
      <c r="AY22">
        <f t="shared" si="13"/>
        <v>9025</v>
      </c>
      <c r="AZ22">
        <f t="shared" si="13"/>
        <v>34196</v>
      </c>
      <c r="BA22">
        <f t="shared" si="13"/>
        <v>4286</v>
      </c>
      <c r="BB22">
        <f t="shared" si="13"/>
        <v>8150</v>
      </c>
      <c r="BC22">
        <f t="shared" si="13"/>
        <v>29435</v>
      </c>
      <c r="BD22">
        <f t="shared" si="13"/>
        <v>4380</v>
      </c>
      <c r="BE22" s="3">
        <f t="shared" si="13"/>
        <v>135105</v>
      </c>
      <c r="BF22">
        <f t="shared" si="13"/>
        <v>181158</v>
      </c>
      <c r="BG22">
        <f t="shared" si="13"/>
        <v>282813</v>
      </c>
      <c r="BH22" s="17">
        <f>+R22+Y22+AD22+AW22+BE22+BF22+BG22</f>
        <v>3390236</v>
      </c>
      <c r="BI22">
        <f t="shared" si="13"/>
        <v>38910</v>
      </c>
      <c r="BJ22">
        <f t="shared" si="13"/>
        <v>444767</v>
      </c>
      <c r="BK22">
        <f t="shared" si="13"/>
        <v>646662</v>
      </c>
      <c r="BL22">
        <f t="shared" si="13"/>
        <v>663281</v>
      </c>
      <c r="BM22">
        <f t="shared" si="13"/>
        <v>1793620</v>
      </c>
      <c r="BN22">
        <f t="shared" si="13"/>
        <v>5183856</v>
      </c>
      <c r="BO22">
        <f>+AE22+AH22+AK22+AN22+AQ22+AT22+AX22+BA22</f>
        <v>212203</v>
      </c>
      <c r="BP22">
        <f>+AF22+AI22+AL22+AO22+AR22+AU22+AY22+BB22+BD22</f>
        <v>30242</v>
      </c>
      <c r="BQ22">
        <f>+AG22+AJ22+AM22+AP22+AS22+AV22+AZ22+BC22</f>
        <v>663273</v>
      </c>
      <c r="BR22">
        <f>SUM(BO22:BQ22)</f>
        <v>905718</v>
      </c>
      <c r="BS22">
        <f>+AW22+BE22</f>
        <v>905718</v>
      </c>
    </row>
    <row r="23" spans="1:71" ht="15.75">
      <c r="A23" s="21" t="s">
        <v>111</v>
      </c>
      <c r="B23" s="4" t="s">
        <v>84</v>
      </c>
      <c r="C23" s="5"/>
      <c r="D23">
        <f>SUM(D12:D14)</f>
        <v>7615547</v>
      </c>
      <c r="E23">
        <f aca="true" t="shared" si="14" ref="E23:BN23">SUM(E12:E14)</f>
        <v>7660</v>
      </c>
      <c r="F23">
        <f t="shared" si="14"/>
        <v>22879</v>
      </c>
      <c r="G23">
        <f t="shared" si="14"/>
        <v>2028</v>
      </c>
      <c r="H23">
        <f t="shared" si="14"/>
        <v>14422</v>
      </c>
      <c r="I23">
        <f t="shared" si="14"/>
        <v>30809</v>
      </c>
      <c r="J23">
        <f t="shared" si="14"/>
        <v>254</v>
      </c>
      <c r="K23">
        <f t="shared" si="14"/>
        <v>6067</v>
      </c>
      <c r="L23">
        <f t="shared" si="14"/>
        <v>2403</v>
      </c>
      <c r="M23">
        <f t="shared" si="14"/>
        <v>1458</v>
      </c>
      <c r="N23">
        <f t="shared" si="14"/>
        <v>1076</v>
      </c>
      <c r="O23">
        <f t="shared" si="14"/>
        <v>6033</v>
      </c>
      <c r="P23">
        <f t="shared" si="14"/>
        <v>799</v>
      </c>
      <c r="Q23">
        <f t="shared" si="14"/>
        <v>1931</v>
      </c>
      <c r="R23" s="3">
        <f t="shared" si="14"/>
        <v>97819</v>
      </c>
      <c r="S23">
        <f t="shared" si="14"/>
        <v>416104</v>
      </c>
      <c r="T23">
        <f t="shared" si="14"/>
        <v>18304</v>
      </c>
      <c r="U23">
        <f t="shared" si="14"/>
        <v>12225</v>
      </c>
      <c r="V23">
        <f t="shared" si="14"/>
        <v>865177</v>
      </c>
      <c r="W23">
        <f t="shared" si="14"/>
        <v>978516</v>
      </c>
      <c r="X23">
        <f t="shared" si="14"/>
        <v>2276</v>
      </c>
      <c r="Y23" s="3">
        <f t="shared" si="14"/>
        <v>2292602</v>
      </c>
      <c r="Z23">
        <f t="shared" si="14"/>
        <v>342</v>
      </c>
      <c r="AA23">
        <f t="shared" si="14"/>
        <v>43</v>
      </c>
      <c r="AB23">
        <f t="shared" si="14"/>
        <v>1665</v>
      </c>
      <c r="AC23">
        <f t="shared" si="14"/>
        <v>57029</v>
      </c>
      <c r="AD23" s="3">
        <f t="shared" si="14"/>
        <v>59079</v>
      </c>
      <c r="AE23">
        <f t="shared" si="14"/>
        <v>6536</v>
      </c>
      <c r="AF23">
        <f t="shared" si="14"/>
        <v>1633</v>
      </c>
      <c r="AG23">
        <f t="shared" si="14"/>
        <v>121891</v>
      </c>
      <c r="AH23">
        <f t="shared" si="14"/>
        <v>56972</v>
      </c>
      <c r="AI23">
        <f t="shared" si="14"/>
        <v>1384</v>
      </c>
      <c r="AJ23">
        <f t="shared" si="14"/>
        <v>176604</v>
      </c>
      <c r="AK23">
        <f t="shared" si="14"/>
        <v>34192</v>
      </c>
      <c r="AL23">
        <f t="shared" si="14"/>
        <v>2802</v>
      </c>
      <c r="AM23">
        <f t="shared" si="14"/>
        <v>92050</v>
      </c>
      <c r="AN23">
        <f t="shared" si="14"/>
        <v>48847</v>
      </c>
      <c r="AO23">
        <f t="shared" si="14"/>
        <v>2606</v>
      </c>
      <c r="AP23">
        <f t="shared" si="14"/>
        <v>474503</v>
      </c>
      <c r="AQ23">
        <f t="shared" si="14"/>
        <v>46801</v>
      </c>
      <c r="AR23">
        <f t="shared" si="14"/>
        <v>468</v>
      </c>
      <c r="AS23">
        <f t="shared" si="14"/>
        <v>96801</v>
      </c>
      <c r="AT23">
        <f t="shared" si="14"/>
        <v>27413</v>
      </c>
      <c r="AU23">
        <f t="shared" si="14"/>
        <v>451</v>
      </c>
      <c r="AV23">
        <f t="shared" si="14"/>
        <v>27658</v>
      </c>
      <c r="AW23" s="3">
        <f t="shared" si="14"/>
        <v>1219612</v>
      </c>
      <c r="AX23">
        <f t="shared" si="14"/>
        <v>60096</v>
      </c>
      <c r="AY23">
        <f t="shared" si="14"/>
        <v>4445</v>
      </c>
      <c r="AZ23">
        <f t="shared" si="14"/>
        <v>37041</v>
      </c>
      <c r="BA23">
        <f t="shared" si="14"/>
        <v>3315</v>
      </c>
      <c r="BB23">
        <f t="shared" si="14"/>
        <v>4513</v>
      </c>
      <c r="BC23">
        <f t="shared" si="14"/>
        <v>22031</v>
      </c>
      <c r="BD23">
        <f t="shared" si="14"/>
        <v>1595</v>
      </c>
      <c r="BE23" s="3">
        <f t="shared" si="14"/>
        <v>133036</v>
      </c>
      <c r="BF23">
        <f t="shared" si="14"/>
        <v>209020</v>
      </c>
      <c r="BG23">
        <f t="shared" si="14"/>
        <v>317767</v>
      </c>
      <c r="BH23" s="17">
        <f>+R23+Y23+AD23+AW23+BE23+BF23+BG23</f>
        <v>4328935</v>
      </c>
      <c r="BI23">
        <f t="shared" si="14"/>
        <v>69536</v>
      </c>
      <c r="BJ23">
        <f t="shared" si="14"/>
        <v>878226</v>
      </c>
      <c r="BK23">
        <f t="shared" si="14"/>
        <v>1150638</v>
      </c>
      <c r="BL23">
        <f t="shared" si="14"/>
        <v>1188212</v>
      </c>
      <c r="BM23">
        <f t="shared" si="14"/>
        <v>3286612</v>
      </c>
      <c r="BN23">
        <f t="shared" si="14"/>
        <v>7615547</v>
      </c>
      <c r="BO23">
        <f>+AE23+AH23+AK23+AN23+AQ23+AT23+AX23+BA23</f>
        <v>284172</v>
      </c>
      <c r="BP23">
        <f>+AF23+AI23+AL23+AO23+AR23+AU23+AY23+BB23+BD23</f>
        <v>19897</v>
      </c>
      <c r="BQ23">
        <f>+AG23+AJ23+AM23+AP23+AS23+AV23+AZ23+BC23</f>
        <v>1048579</v>
      </c>
      <c r="BR23">
        <f>SUM(BO23:BQ23)</f>
        <v>1352648</v>
      </c>
      <c r="BS23">
        <f>+AW23+BE23</f>
        <v>1352648</v>
      </c>
    </row>
    <row r="24" spans="1:71" ht="15.75">
      <c r="A24" s="21" t="s">
        <v>112</v>
      </c>
      <c r="B24" s="4" t="s">
        <v>85</v>
      </c>
      <c r="C24" s="5"/>
      <c r="D24">
        <f>SUM(D9:D10)+D17</f>
        <v>1488148</v>
      </c>
      <c r="E24">
        <f aca="true" t="shared" si="15" ref="E24:BN24">SUM(E9:E10)+E17</f>
        <v>3382</v>
      </c>
      <c r="F24">
        <f t="shared" si="15"/>
        <v>7164</v>
      </c>
      <c r="G24">
        <f t="shared" si="15"/>
        <v>907</v>
      </c>
      <c r="H24">
        <f t="shared" si="15"/>
        <v>1845</v>
      </c>
      <c r="I24">
        <f t="shared" si="15"/>
        <v>4667</v>
      </c>
      <c r="J24">
        <f t="shared" si="15"/>
        <v>45</v>
      </c>
      <c r="K24">
        <f t="shared" si="15"/>
        <v>629</v>
      </c>
      <c r="L24">
        <f t="shared" si="15"/>
        <v>590</v>
      </c>
      <c r="M24">
        <f t="shared" si="15"/>
        <v>298</v>
      </c>
      <c r="N24">
        <f t="shared" si="15"/>
        <v>98</v>
      </c>
      <c r="O24">
        <f t="shared" si="15"/>
        <v>805</v>
      </c>
      <c r="P24">
        <f t="shared" si="15"/>
        <v>198</v>
      </c>
      <c r="Q24">
        <f t="shared" si="15"/>
        <v>354</v>
      </c>
      <c r="R24" s="3">
        <f t="shared" si="15"/>
        <v>20982</v>
      </c>
      <c r="S24">
        <f t="shared" si="15"/>
        <v>151352</v>
      </c>
      <c r="T24">
        <f t="shared" si="15"/>
        <v>18883</v>
      </c>
      <c r="U24">
        <f t="shared" si="15"/>
        <v>3189</v>
      </c>
      <c r="V24">
        <f t="shared" si="15"/>
        <v>263277</v>
      </c>
      <c r="W24">
        <f t="shared" si="15"/>
        <v>105520</v>
      </c>
      <c r="X24">
        <f t="shared" si="15"/>
        <v>3947</v>
      </c>
      <c r="Y24" s="3">
        <f t="shared" si="15"/>
        <v>546168</v>
      </c>
      <c r="Z24">
        <f t="shared" si="15"/>
        <v>38</v>
      </c>
      <c r="AA24">
        <f t="shared" si="15"/>
        <v>7</v>
      </c>
      <c r="AB24">
        <f t="shared" si="15"/>
        <v>137</v>
      </c>
      <c r="AC24">
        <f t="shared" si="15"/>
        <v>4174</v>
      </c>
      <c r="AD24" s="3">
        <f t="shared" si="15"/>
        <v>4356</v>
      </c>
      <c r="AE24">
        <f t="shared" si="15"/>
        <v>1122</v>
      </c>
      <c r="AF24">
        <f t="shared" si="15"/>
        <v>291</v>
      </c>
      <c r="AG24">
        <f t="shared" si="15"/>
        <v>7625</v>
      </c>
      <c r="AH24">
        <f t="shared" si="15"/>
        <v>5167</v>
      </c>
      <c r="AI24">
        <f t="shared" si="15"/>
        <v>246</v>
      </c>
      <c r="AJ24">
        <f t="shared" si="15"/>
        <v>20216</v>
      </c>
      <c r="AK24">
        <f t="shared" si="15"/>
        <v>2240</v>
      </c>
      <c r="AL24">
        <f t="shared" si="15"/>
        <v>186</v>
      </c>
      <c r="AM24">
        <f t="shared" si="15"/>
        <v>4580</v>
      </c>
      <c r="AN24">
        <f t="shared" si="15"/>
        <v>3012</v>
      </c>
      <c r="AO24">
        <f t="shared" si="15"/>
        <v>85</v>
      </c>
      <c r="AP24">
        <f t="shared" si="15"/>
        <v>18141</v>
      </c>
      <c r="AQ24">
        <f t="shared" si="15"/>
        <v>3602</v>
      </c>
      <c r="AR24">
        <f t="shared" si="15"/>
        <v>95</v>
      </c>
      <c r="AS24">
        <f t="shared" si="15"/>
        <v>9771</v>
      </c>
      <c r="AT24">
        <f t="shared" si="15"/>
        <v>3502</v>
      </c>
      <c r="AU24">
        <f t="shared" si="15"/>
        <v>342</v>
      </c>
      <c r="AV24">
        <f t="shared" si="15"/>
        <v>6313</v>
      </c>
      <c r="AW24" s="3">
        <f t="shared" si="15"/>
        <v>86536</v>
      </c>
      <c r="AX24">
        <f t="shared" si="15"/>
        <v>9036</v>
      </c>
      <c r="AY24">
        <f t="shared" si="15"/>
        <v>4947</v>
      </c>
      <c r="AZ24">
        <f t="shared" si="15"/>
        <v>9167</v>
      </c>
      <c r="BA24">
        <f t="shared" si="15"/>
        <v>1407</v>
      </c>
      <c r="BB24">
        <f t="shared" si="15"/>
        <v>1596</v>
      </c>
      <c r="BC24">
        <f t="shared" si="15"/>
        <v>10224</v>
      </c>
      <c r="BD24">
        <f t="shared" si="15"/>
        <v>304</v>
      </c>
      <c r="BE24" s="3">
        <f t="shared" si="15"/>
        <v>36681</v>
      </c>
      <c r="BF24">
        <f t="shared" si="15"/>
        <v>14983</v>
      </c>
      <c r="BG24">
        <f t="shared" si="15"/>
        <v>60960</v>
      </c>
      <c r="BH24" s="17">
        <f>+R24+Y24+AD24+AW24+BE24+BF24+BG24</f>
        <v>770666</v>
      </c>
      <c r="BI24">
        <f t="shared" si="15"/>
        <v>21632</v>
      </c>
      <c r="BJ24">
        <f t="shared" si="15"/>
        <v>240476</v>
      </c>
      <c r="BK24">
        <f t="shared" si="15"/>
        <v>230012</v>
      </c>
      <c r="BL24">
        <f t="shared" si="15"/>
        <v>225362</v>
      </c>
      <c r="BM24">
        <f t="shared" si="15"/>
        <v>717482</v>
      </c>
      <c r="BN24">
        <f t="shared" si="15"/>
        <v>1488148</v>
      </c>
      <c r="BO24">
        <f>+AE24+AH24+AK24+AN24+AQ24+AT24+AX24+BA24</f>
        <v>29088</v>
      </c>
      <c r="BP24">
        <f>+AF24+AI24+AL24+AO24+AR24+AU24+AY24+BB24+BD24</f>
        <v>8092</v>
      </c>
      <c r="BQ24">
        <f>+AG24+AJ24+AM24+AP24+AS24+AV24+AZ24+BC24</f>
        <v>86037</v>
      </c>
      <c r="BR24">
        <f>SUM(BO24:BQ24)</f>
        <v>123217</v>
      </c>
      <c r="BS24">
        <f>+AW24+BE24</f>
        <v>123217</v>
      </c>
    </row>
    <row r="25" spans="1:71" ht="15.75">
      <c r="A25" s="21" t="s">
        <v>113</v>
      </c>
      <c r="B25" s="4" t="s">
        <v>86</v>
      </c>
      <c r="C25" s="5"/>
      <c r="D25">
        <f>SUM(D15:D16)</f>
        <v>5929980</v>
      </c>
      <c r="E25">
        <f aca="true" t="shared" si="16" ref="E25:BN25">SUM(E15:E16)</f>
        <v>6370</v>
      </c>
      <c r="F25">
        <f t="shared" si="16"/>
        <v>12979</v>
      </c>
      <c r="G25">
        <f t="shared" si="16"/>
        <v>2520</v>
      </c>
      <c r="H25">
        <f t="shared" si="16"/>
        <v>11033</v>
      </c>
      <c r="I25">
        <f t="shared" si="16"/>
        <v>16601</v>
      </c>
      <c r="J25">
        <f t="shared" si="16"/>
        <v>226</v>
      </c>
      <c r="K25">
        <f t="shared" si="16"/>
        <v>1596</v>
      </c>
      <c r="L25">
        <f t="shared" si="16"/>
        <v>745</v>
      </c>
      <c r="M25">
        <f t="shared" si="16"/>
        <v>464</v>
      </c>
      <c r="N25">
        <f t="shared" si="16"/>
        <v>415</v>
      </c>
      <c r="O25">
        <f t="shared" si="16"/>
        <v>955</v>
      </c>
      <c r="P25">
        <f t="shared" si="16"/>
        <v>371</v>
      </c>
      <c r="Q25">
        <f t="shared" si="16"/>
        <v>1179</v>
      </c>
      <c r="R25" s="3">
        <f t="shared" si="16"/>
        <v>55454</v>
      </c>
      <c r="S25">
        <f t="shared" si="16"/>
        <v>718549</v>
      </c>
      <c r="T25">
        <f t="shared" si="16"/>
        <v>8801</v>
      </c>
      <c r="U25">
        <f t="shared" si="16"/>
        <v>9789</v>
      </c>
      <c r="V25">
        <f t="shared" si="16"/>
        <v>1469818</v>
      </c>
      <c r="W25">
        <f t="shared" si="16"/>
        <v>574989</v>
      </c>
      <c r="X25">
        <f t="shared" si="16"/>
        <v>332</v>
      </c>
      <c r="Y25" s="3">
        <f t="shared" si="16"/>
        <v>2782278</v>
      </c>
      <c r="Z25">
        <f t="shared" si="16"/>
        <v>314</v>
      </c>
      <c r="AA25">
        <f t="shared" si="16"/>
        <v>32</v>
      </c>
      <c r="AB25">
        <f t="shared" si="16"/>
        <v>535</v>
      </c>
      <c r="AC25">
        <f t="shared" si="16"/>
        <v>9222</v>
      </c>
      <c r="AD25" s="3">
        <f t="shared" si="16"/>
        <v>10103</v>
      </c>
      <c r="AE25">
        <f t="shared" si="16"/>
        <v>2560</v>
      </c>
      <c r="AF25">
        <f t="shared" si="16"/>
        <v>274</v>
      </c>
      <c r="AG25">
        <f t="shared" si="16"/>
        <v>8513</v>
      </c>
      <c r="AH25">
        <f t="shared" si="16"/>
        <v>14354</v>
      </c>
      <c r="AI25">
        <f t="shared" si="16"/>
        <v>376</v>
      </c>
      <c r="AJ25">
        <f t="shared" si="16"/>
        <v>23657</v>
      </c>
      <c r="AK25">
        <f t="shared" si="16"/>
        <v>8986</v>
      </c>
      <c r="AL25">
        <f t="shared" si="16"/>
        <v>1239</v>
      </c>
      <c r="AM25">
        <f t="shared" si="16"/>
        <v>18069</v>
      </c>
      <c r="AN25">
        <f t="shared" si="16"/>
        <v>10421</v>
      </c>
      <c r="AO25">
        <f t="shared" si="16"/>
        <v>218</v>
      </c>
      <c r="AP25">
        <f t="shared" si="16"/>
        <v>25316</v>
      </c>
      <c r="AQ25">
        <f t="shared" si="16"/>
        <v>17329</v>
      </c>
      <c r="AR25">
        <f t="shared" si="16"/>
        <v>433</v>
      </c>
      <c r="AS25">
        <f t="shared" si="16"/>
        <v>25438</v>
      </c>
      <c r="AT25">
        <f t="shared" si="16"/>
        <v>16320</v>
      </c>
      <c r="AU25">
        <f t="shared" si="16"/>
        <v>648</v>
      </c>
      <c r="AV25">
        <f t="shared" si="16"/>
        <v>22404</v>
      </c>
      <c r="AW25" s="3">
        <f t="shared" si="16"/>
        <v>196555</v>
      </c>
      <c r="AX25">
        <f t="shared" si="16"/>
        <v>32362</v>
      </c>
      <c r="AY25">
        <f t="shared" si="16"/>
        <v>2102</v>
      </c>
      <c r="AZ25">
        <f t="shared" si="16"/>
        <v>47492</v>
      </c>
      <c r="BA25">
        <f t="shared" si="16"/>
        <v>1939</v>
      </c>
      <c r="BB25">
        <f t="shared" si="16"/>
        <v>1705</v>
      </c>
      <c r="BC25">
        <f t="shared" si="16"/>
        <v>6338</v>
      </c>
      <c r="BD25">
        <f t="shared" si="16"/>
        <v>884</v>
      </c>
      <c r="BE25" s="3">
        <f t="shared" si="16"/>
        <v>92822</v>
      </c>
      <c r="BF25">
        <f t="shared" si="16"/>
        <v>30124</v>
      </c>
      <c r="BG25">
        <f t="shared" si="16"/>
        <v>156295</v>
      </c>
      <c r="BH25" s="17">
        <f>+R25+Y25+AD25+AW25+BE25+BF25+BG25</f>
        <v>3323631</v>
      </c>
      <c r="BI25">
        <f t="shared" si="16"/>
        <v>62583</v>
      </c>
      <c r="BJ25">
        <f t="shared" si="16"/>
        <v>442987</v>
      </c>
      <c r="BK25">
        <f t="shared" si="16"/>
        <v>1039990</v>
      </c>
      <c r="BL25">
        <f t="shared" si="16"/>
        <v>1060789</v>
      </c>
      <c r="BM25">
        <f t="shared" si="16"/>
        <v>2606349</v>
      </c>
      <c r="BN25">
        <f t="shared" si="16"/>
        <v>5929980</v>
      </c>
      <c r="BO25">
        <f>+AE25+AH25+AK25+AN25+AQ25+AT25+AX25+BA25</f>
        <v>104271</v>
      </c>
      <c r="BP25">
        <f>+AF25+AI25+AL25+AO25+AR25+AU25+AY25+BB25+BD25</f>
        <v>7879</v>
      </c>
      <c r="BQ25">
        <f>+AG25+AJ25+AM25+AP25+AS25+AV25+AZ25+BC25</f>
        <v>177227</v>
      </c>
      <c r="BR25">
        <f>SUM(BO25:BQ25)</f>
        <v>289377</v>
      </c>
      <c r="BS25">
        <f>+AW25+BE25</f>
        <v>289377</v>
      </c>
    </row>
    <row r="26" spans="2:71" ht="15.75">
      <c r="B26" s="5" t="s">
        <v>87</v>
      </c>
      <c r="C26" s="5"/>
      <c r="D26" s="3">
        <f>SUM(D22:D25)</f>
        <v>20217531</v>
      </c>
      <c r="E26" s="3">
        <f aca="true" t="shared" si="17" ref="E26:BN26">SUM(E22:E25)</f>
        <v>31398</v>
      </c>
      <c r="F26" s="3">
        <f t="shared" si="17"/>
        <v>72147</v>
      </c>
      <c r="G26" s="3">
        <f t="shared" si="17"/>
        <v>7701</v>
      </c>
      <c r="H26" s="3">
        <f t="shared" si="17"/>
        <v>40503</v>
      </c>
      <c r="I26" s="3">
        <f t="shared" si="17"/>
        <v>75642</v>
      </c>
      <c r="J26" s="3">
        <f t="shared" si="17"/>
        <v>1352</v>
      </c>
      <c r="K26" s="3">
        <f t="shared" si="17"/>
        <v>14536</v>
      </c>
      <c r="L26" s="3">
        <f t="shared" si="17"/>
        <v>7230</v>
      </c>
      <c r="M26" s="3">
        <f t="shared" si="17"/>
        <v>4664</v>
      </c>
      <c r="N26" s="3">
        <f t="shared" si="17"/>
        <v>3376</v>
      </c>
      <c r="O26" s="3">
        <f t="shared" si="17"/>
        <v>11759</v>
      </c>
      <c r="P26" s="3">
        <f t="shared" si="17"/>
        <v>2248</v>
      </c>
      <c r="Q26" s="3">
        <f t="shared" si="17"/>
        <v>6095</v>
      </c>
      <c r="R26" s="3">
        <f t="shared" si="17"/>
        <v>278651</v>
      </c>
      <c r="S26" s="3">
        <f t="shared" si="17"/>
        <v>1784752</v>
      </c>
      <c r="T26" s="3">
        <f t="shared" si="17"/>
        <v>59243</v>
      </c>
      <c r="U26" s="3">
        <f t="shared" si="17"/>
        <v>29570</v>
      </c>
      <c r="V26" s="3">
        <f t="shared" si="17"/>
        <v>3646286</v>
      </c>
      <c r="W26" s="3">
        <f t="shared" si="17"/>
        <v>1977649</v>
      </c>
      <c r="X26" s="3">
        <f t="shared" si="17"/>
        <v>8895</v>
      </c>
      <c r="Y26" s="3">
        <f t="shared" si="17"/>
        <v>7506395</v>
      </c>
      <c r="Z26" s="3">
        <f t="shared" si="17"/>
        <v>878</v>
      </c>
      <c r="AA26" s="3">
        <f t="shared" si="17"/>
        <v>118</v>
      </c>
      <c r="AB26" s="3">
        <f t="shared" si="17"/>
        <v>3580</v>
      </c>
      <c r="AC26" s="3">
        <f t="shared" si="17"/>
        <v>99766</v>
      </c>
      <c r="AD26" s="3">
        <f t="shared" si="17"/>
        <v>104342</v>
      </c>
      <c r="AE26" s="3">
        <f t="shared" si="17"/>
        <v>17688</v>
      </c>
      <c r="AF26" s="3">
        <f t="shared" si="17"/>
        <v>4172</v>
      </c>
      <c r="AG26" s="3">
        <f t="shared" si="17"/>
        <v>213650</v>
      </c>
      <c r="AH26" s="3">
        <f t="shared" si="17"/>
        <v>118686</v>
      </c>
      <c r="AI26" s="3">
        <f t="shared" si="17"/>
        <v>4102</v>
      </c>
      <c r="AJ26" s="3">
        <f t="shared" si="17"/>
        <v>382984</v>
      </c>
      <c r="AK26" s="3">
        <f t="shared" si="17"/>
        <v>66456</v>
      </c>
      <c r="AL26" s="3">
        <f t="shared" si="17"/>
        <v>5840</v>
      </c>
      <c r="AM26" s="3">
        <f t="shared" si="17"/>
        <v>175704</v>
      </c>
      <c r="AN26" s="3">
        <f t="shared" si="17"/>
        <v>95924</v>
      </c>
      <c r="AO26" s="3">
        <f t="shared" si="17"/>
        <v>4103</v>
      </c>
      <c r="AP26" s="3">
        <f t="shared" si="17"/>
        <v>697371</v>
      </c>
      <c r="AQ26" s="3">
        <f t="shared" si="17"/>
        <v>99869</v>
      </c>
      <c r="AR26" s="3">
        <f t="shared" si="17"/>
        <v>1714</v>
      </c>
      <c r="AS26" s="3">
        <f t="shared" si="17"/>
        <v>206211</v>
      </c>
      <c r="AT26" s="3">
        <f t="shared" si="17"/>
        <v>73037</v>
      </c>
      <c r="AU26" s="3">
        <f t="shared" si="17"/>
        <v>2533</v>
      </c>
      <c r="AV26" s="3">
        <f t="shared" si="17"/>
        <v>103272</v>
      </c>
      <c r="AW26" s="3">
        <f t="shared" si="17"/>
        <v>2273316</v>
      </c>
      <c r="AX26" s="3">
        <f t="shared" si="17"/>
        <v>147127</v>
      </c>
      <c r="AY26" s="3">
        <f t="shared" si="17"/>
        <v>20519</v>
      </c>
      <c r="AZ26" s="3">
        <f t="shared" si="17"/>
        <v>127896</v>
      </c>
      <c r="BA26" s="3">
        <f t="shared" si="17"/>
        <v>10947</v>
      </c>
      <c r="BB26" s="3">
        <f t="shared" si="17"/>
        <v>15964</v>
      </c>
      <c r="BC26" s="3">
        <f t="shared" si="17"/>
        <v>68028</v>
      </c>
      <c r="BD26" s="3">
        <f t="shared" si="17"/>
        <v>7163</v>
      </c>
      <c r="BE26" s="3">
        <f t="shared" si="17"/>
        <v>397644</v>
      </c>
      <c r="BF26" s="3">
        <f t="shared" si="17"/>
        <v>435285</v>
      </c>
      <c r="BG26" s="3">
        <f t="shared" si="17"/>
        <v>817835</v>
      </c>
      <c r="BH26" s="17">
        <f>+R26+Y26+AD26+AW26+BE26+BF26+BG26</f>
        <v>11813468</v>
      </c>
      <c r="BI26" s="3">
        <f t="shared" si="17"/>
        <v>192661</v>
      </c>
      <c r="BJ26" s="3">
        <f t="shared" si="17"/>
        <v>2006456</v>
      </c>
      <c r="BK26" s="3">
        <f t="shared" si="17"/>
        <v>3067302</v>
      </c>
      <c r="BL26" s="3">
        <f t="shared" si="17"/>
        <v>3137644</v>
      </c>
      <c r="BM26" s="3">
        <f t="shared" si="17"/>
        <v>8404063</v>
      </c>
      <c r="BN26" s="3">
        <f t="shared" si="17"/>
        <v>20217531</v>
      </c>
      <c r="BO26">
        <f>+AE26+AH26+AK26+AN26+AQ26+AT26+AX26+BA26</f>
        <v>629734</v>
      </c>
      <c r="BP26">
        <f>+AF26+AI26+AL26+AO26+AR26+AU26+AY26+BB26+BD26</f>
        <v>66110</v>
      </c>
      <c r="BQ26">
        <f>+AG26+AJ26+AM26+AP26+AS26+AV26+AZ26+BC26</f>
        <v>1975116</v>
      </c>
      <c r="BR26">
        <f>SUM(BO26:BQ26)</f>
        <v>2670960</v>
      </c>
      <c r="BS26">
        <f>+AW26+BE26</f>
        <v>2670960</v>
      </c>
    </row>
    <row r="27" spans="2:66" ht="15.75">
      <c r="B27" s="5"/>
      <c r="C27" s="5"/>
      <c r="AW27" s="3">
        <f>+AD26+AW26</f>
        <v>2377658</v>
      </c>
      <c r="BE27" s="3">
        <v>397644</v>
      </c>
      <c r="BM27"/>
      <c r="BN27"/>
    </row>
    <row r="28" spans="2:70" ht="15.75">
      <c r="B28" s="6" t="s">
        <v>28</v>
      </c>
      <c r="C28" s="4"/>
      <c r="AC28" t="s">
        <v>92</v>
      </c>
      <c r="AD28" s="3">
        <f>SUM(AD15:AD17)</f>
        <v>11058</v>
      </c>
      <c r="AW28" s="3">
        <f>SUM(AW15:AW17)</f>
        <v>206643</v>
      </c>
      <c r="AX28">
        <f>+AD28+AW28</f>
        <v>217701</v>
      </c>
      <c r="AY28" s="10">
        <f>+AX28/$BN28*100</f>
        <v>3.4161094003617887</v>
      </c>
      <c r="BE28" s="3">
        <f>SUM(BE15:BE17)</f>
        <v>100104</v>
      </c>
      <c r="BF28" s="10">
        <f>+BE28/$BN28*100</f>
        <v>1.5708068195084843</v>
      </c>
      <c r="BG28">
        <f>SUM(AX28:BE28)</f>
        <v>317808.41610940034</v>
      </c>
      <c r="BH28" s="10">
        <f>+BG28/$BN28*100</f>
        <v>4.986969824600776</v>
      </c>
      <c r="BN28" s="3">
        <f>SUM(BN15:BN17)</f>
        <v>6372776</v>
      </c>
      <c r="BO28" s="10">
        <f aca="true" t="shared" si="18" ref="BO28:BR30">+BO22/$BR22*100</f>
        <v>23.429257230175395</v>
      </c>
      <c r="BP28" s="10">
        <f t="shared" si="18"/>
        <v>3.339008388924588</v>
      </c>
      <c r="BQ28" s="10">
        <f t="shared" si="18"/>
        <v>73.23173438090002</v>
      </c>
      <c r="BR28" s="10">
        <f t="shared" si="18"/>
        <v>100</v>
      </c>
    </row>
    <row r="29" spans="1:70" ht="15.75">
      <c r="A29" t="s">
        <v>114</v>
      </c>
      <c r="B29" t="s">
        <v>29</v>
      </c>
      <c r="D29">
        <v>24980</v>
      </c>
      <c r="G29">
        <v>24980</v>
      </c>
      <c r="R29" s="17"/>
      <c r="AC29" t="s">
        <v>93</v>
      </c>
      <c r="AD29" s="3">
        <f>SUM(AD9:AD10)</f>
        <v>3401</v>
      </c>
      <c r="AW29" s="3">
        <f>SUM(AW9:AW10)</f>
        <v>76448</v>
      </c>
      <c r="AX29">
        <f>+AD29+AW29</f>
        <v>79849</v>
      </c>
      <c r="AY29" s="10">
        <f>+AX29/$BN29*100</f>
        <v>7.638479670005893</v>
      </c>
      <c r="BE29" s="3">
        <f>SUM(BE9:BE10)</f>
        <v>29399</v>
      </c>
      <c r="BF29" s="10">
        <f>+BE29/$BN29*100</f>
        <v>2.8123541161254773</v>
      </c>
      <c r="BG29">
        <f>SUM(AX29:BE29)</f>
        <v>109255.63847967</v>
      </c>
      <c r="BH29" s="10">
        <f>+BG29/$BN29*100</f>
        <v>10.451564494990203</v>
      </c>
      <c r="BN29" s="3">
        <f>SUM(BN9:BN10)</f>
        <v>1045352</v>
      </c>
      <c r="BO29" s="10">
        <f t="shared" si="18"/>
        <v>21.008569857050762</v>
      </c>
      <c r="BP29" s="10">
        <f t="shared" si="18"/>
        <v>1.4709665781489345</v>
      </c>
      <c r="BQ29" s="10">
        <f t="shared" si="18"/>
        <v>77.5204635648003</v>
      </c>
      <c r="BR29" s="10">
        <f t="shared" si="18"/>
        <v>100</v>
      </c>
    </row>
    <row r="30" spans="1:70" ht="15.75">
      <c r="A30" t="s">
        <v>95</v>
      </c>
      <c r="B30" t="s">
        <v>16</v>
      </c>
      <c r="C30">
        <f>SUM(D4+D29+D30)</f>
        <v>1990708</v>
      </c>
      <c r="D30">
        <v>11477</v>
      </c>
      <c r="G30">
        <v>11477</v>
      </c>
      <c r="AC30" t="s">
        <v>94</v>
      </c>
      <c r="AD30" s="3">
        <f>SUM(AD22:AD23)</f>
        <v>89883</v>
      </c>
      <c r="AW30" s="3">
        <f>SUM(AW22:AW23)</f>
        <v>1990225</v>
      </c>
      <c r="AX30">
        <f>+AD30+AW30</f>
        <v>2080108</v>
      </c>
      <c r="AY30" s="10">
        <f>+AX30/$BN30*100</f>
        <v>16.251601734862163</v>
      </c>
      <c r="BE30" s="3">
        <f>SUM(BE22:BE23)</f>
        <v>268141</v>
      </c>
      <c r="BF30" s="10">
        <f>+BE30/$BN30*100</f>
        <v>2.094949272243401</v>
      </c>
      <c r="BG30">
        <f>SUM(AX30:BE30)</f>
        <v>2348265.251601735</v>
      </c>
      <c r="BH30" s="10">
        <f>+BG30/$BN30*100</f>
        <v>18.346677978666154</v>
      </c>
      <c r="BN30" s="3">
        <f>SUM(BN22:BN23)</f>
        <v>12799403</v>
      </c>
      <c r="BO30" s="10">
        <f t="shared" si="18"/>
        <v>23.607132132741423</v>
      </c>
      <c r="BP30" s="10">
        <f t="shared" si="18"/>
        <v>6.567275619435629</v>
      </c>
      <c r="BQ30" s="10">
        <f t="shared" si="18"/>
        <v>69.82559224782294</v>
      </c>
      <c r="BR30" s="10">
        <f t="shared" si="18"/>
        <v>100</v>
      </c>
    </row>
    <row r="31" spans="1:70" ht="15.75">
      <c r="A31" t="s">
        <v>96</v>
      </c>
      <c r="B31" t="s">
        <v>17</v>
      </c>
      <c r="C31">
        <f>SUM(D5+D31)</f>
        <v>736557</v>
      </c>
      <c r="D31">
        <v>4978</v>
      </c>
      <c r="G31">
        <v>4978</v>
      </c>
      <c r="AD31" s="3">
        <f>SUM(AD29:AD30)</f>
        <v>93284</v>
      </c>
      <c r="AW31" s="3">
        <f>SUM(AW29:AW30)</f>
        <v>2066673</v>
      </c>
      <c r="AX31">
        <f>+AD31+AW31</f>
        <v>2159957</v>
      </c>
      <c r="AY31" s="10">
        <f>+AX31/$BN31*100</f>
        <v>15.601265605639103</v>
      </c>
      <c r="BE31" s="3">
        <f>SUM(BE29:BE30)</f>
        <v>297540</v>
      </c>
      <c r="BF31" s="10">
        <f>+BE31/$BN31*100</f>
        <v>2.149117120526871</v>
      </c>
      <c r="BG31">
        <f>SUM(AX31:BE31)</f>
        <v>2457512.6012656055</v>
      </c>
      <c r="BH31" s="10">
        <f>+BG31/$BN31*100</f>
        <v>17.750495413357662</v>
      </c>
      <c r="BN31" s="3">
        <f>SUM(BN29:BN30)</f>
        <v>13844755</v>
      </c>
      <c r="BO31" s="10">
        <f aca="true" t="shared" si="19" ref="BO31:BR32">+BO25/$BR25*100</f>
        <v>36.03292590634363</v>
      </c>
      <c r="BP31" s="10">
        <f t="shared" si="19"/>
        <v>2.722745760720444</v>
      </c>
      <c r="BQ31" s="10">
        <f t="shared" si="19"/>
        <v>61.24432833293593</v>
      </c>
      <c r="BR31" s="10">
        <f t="shared" si="19"/>
        <v>100</v>
      </c>
    </row>
    <row r="32" spans="1:70" ht="15.75">
      <c r="A32" t="s">
        <v>97</v>
      </c>
      <c r="B32" s="2" t="s">
        <v>20</v>
      </c>
      <c r="C32" s="2">
        <f aca="true" t="shared" si="20" ref="C32:C44">SUM(D6+G32)</f>
        <v>153159</v>
      </c>
      <c r="D32">
        <v>1749</v>
      </c>
      <c r="G32">
        <v>1749</v>
      </c>
      <c r="BO32" s="10">
        <f t="shared" si="19"/>
        <v>23.57706592386258</v>
      </c>
      <c r="BP32" s="10">
        <f t="shared" si="19"/>
        <v>2.475140024560458</v>
      </c>
      <c r="BQ32" s="10">
        <f t="shared" si="19"/>
        <v>73.94779405157696</v>
      </c>
      <c r="BR32" s="10">
        <f t="shared" si="19"/>
        <v>100</v>
      </c>
    </row>
    <row r="33" spans="1:7" ht="15.75">
      <c r="A33" t="s">
        <v>98</v>
      </c>
      <c r="B33" t="s">
        <v>21</v>
      </c>
      <c r="C33">
        <f t="shared" si="20"/>
        <v>1137990</v>
      </c>
      <c r="D33">
        <v>6681</v>
      </c>
      <c r="G33">
        <v>6681</v>
      </c>
    </row>
    <row r="34" spans="1:65" ht="15.75">
      <c r="A34" t="s">
        <v>99</v>
      </c>
      <c r="B34" t="s">
        <v>22</v>
      </c>
      <c r="C34">
        <f t="shared" si="20"/>
        <v>337694</v>
      </c>
      <c r="D34">
        <v>1294</v>
      </c>
      <c r="G34">
        <v>1294</v>
      </c>
      <c r="BM34" s="3">
        <f>452/1560</f>
        <v>0.28974358974358977</v>
      </c>
    </row>
    <row r="35" spans="1:65" ht="15.75">
      <c r="A35" t="s">
        <v>100</v>
      </c>
      <c r="B35" t="s">
        <v>23</v>
      </c>
      <c r="C35">
        <f t="shared" si="20"/>
        <v>466334</v>
      </c>
      <c r="D35">
        <v>3061</v>
      </c>
      <c r="G35">
        <v>3061</v>
      </c>
      <c r="BM35" s="3">
        <f>87/215</f>
        <v>0.4046511627906977</v>
      </c>
    </row>
    <row r="36" spans="1:65" ht="15.75">
      <c r="A36" t="s">
        <v>101</v>
      </c>
      <c r="B36" t="s">
        <v>24</v>
      </c>
      <c r="C36">
        <f t="shared" si="20"/>
        <v>600525</v>
      </c>
      <c r="D36">
        <v>18446</v>
      </c>
      <c r="G36">
        <v>18446</v>
      </c>
      <c r="BM36" s="3">
        <f>539/1775</f>
        <v>0.3036619718309859</v>
      </c>
    </row>
    <row r="37" spans="1:7" ht="15.75">
      <c r="A37" t="s">
        <v>102</v>
      </c>
      <c r="B37" t="s">
        <v>25</v>
      </c>
      <c r="C37">
        <f t="shared" si="20"/>
        <v>885789</v>
      </c>
      <c r="D37">
        <v>6882</v>
      </c>
      <c r="G37">
        <v>6882</v>
      </c>
    </row>
    <row r="38" spans="1:7" ht="15.75">
      <c r="A38" t="s">
        <v>103</v>
      </c>
      <c r="B38" t="s">
        <v>26</v>
      </c>
      <c r="C38">
        <f t="shared" si="20"/>
        <v>5140544</v>
      </c>
      <c r="D38">
        <v>34475</v>
      </c>
      <c r="G38">
        <v>34475</v>
      </c>
    </row>
    <row r="39" spans="1:7" ht="15.75">
      <c r="A39" t="s">
        <v>104</v>
      </c>
      <c r="B39" t="s">
        <v>27</v>
      </c>
      <c r="C39">
        <f t="shared" si="20"/>
        <v>2017274</v>
      </c>
      <c r="D39">
        <v>19377</v>
      </c>
      <c r="G39">
        <v>19377</v>
      </c>
    </row>
    <row r="40" spans="1:7" ht="15.75">
      <c r="A40" t="s">
        <v>105</v>
      </c>
      <c r="B40" t="s">
        <v>48</v>
      </c>
      <c r="C40">
        <f t="shared" si="20"/>
        <v>513352</v>
      </c>
      <c r="D40">
        <v>1771</v>
      </c>
      <c r="G40">
        <v>1771</v>
      </c>
    </row>
    <row r="41" spans="1:7" ht="15.75">
      <c r="A41" t="s">
        <v>106</v>
      </c>
      <c r="B41" t="s">
        <v>52</v>
      </c>
      <c r="C41">
        <f t="shared" si="20"/>
        <v>5444689</v>
      </c>
      <c r="D41">
        <v>26673</v>
      </c>
      <c r="G41">
        <v>26673</v>
      </c>
    </row>
    <row r="42" spans="1:7" ht="15.75">
      <c r="A42" t="s">
        <v>107</v>
      </c>
      <c r="B42" t="s">
        <v>49</v>
      </c>
      <c r="C42">
        <f t="shared" si="20"/>
        <v>513404</v>
      </c>
      <c r="D42">
        <v>1440</v>
      </c>
      <c r="G42">
        <v>1440</v>
      </c>
    </row>
    <row r="43" spans="1:7" ht="15.75">
      <c r="A43" t="s">
        <v>108</v>
      </c>
      <c r="B43" t="s">
        <v>50</v>
      </c>
      <c r="C43">
        <f t="shared" si="20"/>
        <v>456961</v>
      </c>
      <c r="D43">
        <v>14165</v>
      </c>
      <c r="G43">
        <v>14165</v>
      </c>
    </row>
    <row r="44" spans="2:7" ht="15.75">
      <c r="B44" s="2" t="s">
        <v>51</v>
      </c>
      <c r="C44">
        <f t="shared" si="20"/>
        <v>20394980</v>
      </c>
      <c r="D44">
        <v>177449</v>
      </c>
      <c r="G44">
        <v>177449</v>
      </c>
    </row>
    <row r="45" spans="2:7" ht="15.75">
      <c r="B45" s="5" t="s">
        <v>30</v>
      </c>
      <c r="C45" s="5">
        <f>SUM(C30:C43)</f>
        <v>20394980</v>
      </c>
      <c r="D45" s="5">
        <f>SUM(D29:D43)</f>
        <v>177449</v>
      </c>
      <c r="G45" s="5">
        <f>SUM(G29:G43)</f>
        <v>177449</v>
      </c>
    </row>
    <row r="46" spans="1:4" ht="15.75">
      <c r="A46" t="s">
        <v>109</v>
      </c>
      <c r="B46" s="3" t="s">
        <v>31</v>
      </c>
      <c r="C46" s="3"/>
      <c r="D46" s="3">
        <f>SUM(D19+D45)</f>
        <v>20394980</v>
      </c>
    </row>
    <row r="48" spans="1:7" ht="15.75">
      <c r="A48" s="21" t="s">
        <v>110</v>
      </c>
      <c r="B48" s="4" t="s">
        <v>83</v>
      </c>
      <c r="C48">
        <f>SUM(C30:C34)+C37</f>
        <v>5241897</v>
      </c>
      <c r="D48">
        <f>SUM(D29:D34)+D37</f>
        <v>58041</v>
      </c>
      <c r="G48">
        <f>SUM(G29:G34)+G37</f>
        <v>58041</v>
      </c>
    </row>
    <row r="49" spans="1:7" ht="15.75">
      <c r="A49" s="21" t="s">
        <v>111</v>
      </c>
      <c r="B49" s="4" t="s">
        <v>84</v>
      </c>
      <c r="C49">
        <f>SUM(C38:C40)</f>
        <v>7671170</v>
      </c>
      <c r="D49">
        <f>SUM(D38:D40)</f>
        <v>55623</v>
      </c>
      <c r="G49">
        <f>SUM(G38:G40)</f>
        <v>55623</v>
      </c>
    </row>
    <row r="50" spans="1:7" ht="15.75">
      <c r="A50" s="21" t="s">
        <v>112</v>
      </c>
      <c r="B50" s="4" t="s">
        <v>85</v>
      </c>
      <c r="C50">
        <f>SUM(C35:C36)+C43</f>
        <v>1523820</v>
      </c>
      <c r="D50">
        <f>SUM(D35:D36)+D43</f>
        <v>35672</v>
      </c>
      <c r="G50">
        <f>SUM(G35:G36)+G43</f>
        <v>35672</v>
      </c>
    </row>
    <row r="51" spans="1:7" ht="15.75">
      <c r="A51" s="21" t="s">
        <v>113</v>
      </c>
      <c r="B51" s="4" t="s">
        <v>86</v>
      </c>
      <c r="C51">
        <f>SUM(C41:C42)</f>
        <v>5958093</v>
      </c>
      <c r="D51">
        <f>SUM(D41:D42)</f>
        <v>28113</v>
      </c>
      <c r="G51">
        <f>SUM(G41:G42)</f>
        <v>28113</v>
      </c>
    </row>
    <row r="52" spans="2:7" ht="15.75">
      <c r="B52" s="5" t="s">
        <v>87</v>
      </c>
      <c r="C52" s="3">
        <f>SUM(C48:C51)</f>
        <v>20394980</v>
      </c>
      <c r="D52" s="3">
        <f>SUM(D48:D51)</f>
        <v>177449</v>
      </c>
      <c r="G52" s="3">
        <f>SUM(G48:G51)</f>
        <v>177449</v>
      </c>
    </row>
    <row r="54" ht="15.75">
      <c r="B54" t="s">
        <v>70</v>
      </c>
    </row>
    <row r="55" ht="15.75">
      <c r="C55" t="s">
        <v>69</v>
      </c>
    </row>
    <row r="57" spans="5:66" ht="15.75">
      <c r="E57" s="1" t="s">
        <v>2</v>
      </c>
      <c r="F57" s="1" t="s">
        <v>3</v>
      </c>
      <c r="G57" s="1" t="s">
        <v>4</v>
      </c>
      <c r="H57" s="1" t="s">
        <v>5</v>
      </c>
      <c r="I57" s="1" t="s">
        <v>6</v>
      </c>
      <c r="J57" s="1" t="s">
        <v>7</v>
      </c>
      <c r="K57" s="1" t="s">
        <v>8</v>
      </c>
      <c r="L57" s="1" t="s">
        <v>9</v>
      </c>
      <c r="M57" s="20" t="s">
        <v>15</v>
      </c>
      <c r="N57" s="20"/>
      <c r="O57" s="20"/>
      <c r="P57" s="20"/>
      <c r="Q57" s="20"/>
      <c r="R57" s="7" t="s">
        <v>1</v>
      </c>
      <c r="S57" s="20" t="s">
        <v>40</v>
      </c>
      <c r="T57" s="20"/>
      <c r="U57" s="20"/>
      <c r="V57" s="20"/>
      <c r="W57" s="20"/>
      <c r="X57" s="1" t="s">
        <v>73</v>
      </c>
      <c r="Y57" s="7" t="s">
        <v>78</v>
      </c>
      <c r="Z57" s="20" t="s">
        <v>41</v>
      </c>
      <c r="AA57" s="20"/>
      <c r="AB57" s="20"/>
      <c r="AC57" s="20"/>
      <c r="AD57" s="7"/>
      <c r="AE57" s="20" t="s">
        <v>47</v>
      </c>
      <c r="AF57" s="20"/>
      <c r="AG57" s="20"/>
      <c r="AH57" s="20"/>
      <c r="AI57" s="20"/>
      <c r="AJ57" s="20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7" t="s">
        <v>77</v>
      </c>
      <c r="AX57" s="20" t="s">
        <v>57</v>
      </c>
      <c r="AY57" s="20"/>
      <c r="AZ57" s="20"/>
      <c r="BA57" s="20" t="s">
        <v>58</v>
      </c>
      <c r="BB57" s="20"/>
      <c r="BC57" s="20"/>
      <c r="BD57" s="1" t="s">
        <v>59</v>
      </c>
      <c r="BE57" s="7" t="s">
        <v>88</v>
      </c>
      <c r="BF57" s="1" t="s">
        <v>61</v>
      </c>
      <c r="BG57" s="1" t="s">
        <v>63</v>
      </c>
      <c r="BH57" s="16" t="s">
        <v>89</v>
      </c>
      <c r="BI57" s="20" t="s">
        <v>64</v>
      </c>
      <c r="BJ57" s="20"/>
      <c r="BK57" s="20"/>
      <c r="BL57" s="20"/>
      <c r="BM57" s="7" t="s">
        <v>1</v>
      </c>
      <c r="BN57" s="7" t="s">
        <v>1</v>
      </c>
    </row>
    <row r="58" spans="5:66" ht="15.75">
      <c r="E58" s="1"/>
      <c r="F58" s="1"/>
      <c r="G58" s="1"/>
      <c r="H58" s="1"/>
      <c r="I58" s="1"/>
      <c r="J58" s="1"/>
      <c r="K58" s="1"/>
      <c r="L58" s="1" t="s">
        <v>10</v>
      </c>
      <c r="M58" s="1" t="s">
        <v>11</v>
      </c>
      <c r="N58" s="1" t="s">
        <v>12</v>
      </c>
      <c r="O58" s="1" t="s">
        <v>14</v>
      </c>
      <c r="P58" s="1" t="s">
        <v>13</v>
      </c>
      <c r="Q58" s="1" t="s">
        <v>32</v>
      </c>
      <c r="R58" s="7" t="s">
        <v>82</v>
      </c>
      <c r="S58" s="1" t="s">
        <v>36</v>
      </c>
      <c r="T58" s="1" t="s">
        <v>37</v>
      </c>
      <c r="U58" s="1" t="s">
        <v>71</v>
      </c>
      <c r="V58" s="1" t="s">
        <v>72</v>
      </c>
      <c r="W58" s="8" t="s">
        <v>38</v>
      </c>
      <c r="X58" s="8" t="s">
        <v>74</v>
      </c>
      <c r="Y58" s="9" t="s">
        <v>18</v>
      </c>
      <c r="Z58" s="1" t="s">
        <v>36</v>
      </c>
      <c r="AA58" s="1" t="s">
        <v>37</v>
      </c>
      <c r="AB58" s="1" t="s">
        <v>3</v>
      </c>
      <c r="AC58" s="8" t="s">
        <v>42</v>
      </c>
      <c r="AD58" s="9" t="s">
        <v>1</v>
      </c>
      <c r="AE58" s="20" t="s">
        <v>45</v>
      </c>
      <c r="AF58" s="20"/>
      <c r="AG58" s="20"/>
      <c r="AH58" s="20" t="s">
        <v>46</v>
      </c>
      <c r="AI58" s="20"/>
      <c r="AJ58" s="20"/>
      <c r="AK58" s="20" t="s">
        <v>53</v>
      </c>
      <c r="AL58" s="20"/>
      <c r="AM58" s="20"/>
      <c r="AN58" s="20" t="s">
        <v>54</v>
      </c>
      <c r="AO58" s="20"/>
      <c r="AP58" s="20"/>
      <c r="AQ58" s="20" t="s">
        <v>55</v>
      </c>
      <c r="AR58" s="20"/>
      <c r="AS58" s="20"/>
      <c r="AT58" s="20" t="s">
        <v>56</v>
      </c>
      <c r="AU58" s="20"/>
      <c r="AV58" s="20"/>
      <c r="AW58" s="7" t="s">
        <v>18</v>
      </c>
      <c r="AX58" s="1"/>
      <c r="AY58" s="1"/>
      <c r="AZ58" s="1"/>
      <c r="BA58" s="1"/>
      <c r="BB58" s="1"/>
      <c r="BC58" s="1"/>
      <c r="BD58" s="1" t="s">
        <v>60</v>
      </c>
      <c r="BE58" s="7" t="s">
        <v>1</v>
      </c>
      <c r="BF58" s="1" t="s">
        <v>62</v>
      </c>
      <c r="BG58" s="1" t="s">
        <v>39</v>
      </c>
      <c r="BH58" s="16" t="s">
        <v>90</v>
      </c>
      <c r="BI58" s="20" t="s">
        <v>65</v>
      </c>
      <c r="BJ58" s="20"/>
      <c r="BK58" s="20" t="s">
        <v>66</v>
      </c>
      <c r="BL58" s="20"/>
      <c r="BM58" s="7" t="s">
        <v>80</v>
      </c>
      <c r="BN58" s="7" t="s">
        <v>81</v>
      </c>
    </row>
    <row r="59" spans="5:66" ht="15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8"/>
      <c r="X59" s="8"/>
      <c r="Y59" s="9"/>
      <c r="Z59" s="1"/>
      <c r="AA59" s="1"/>
      <c r="AB59" s="1"/>
      <c r="AC59" s="8" t="s">
        <v>38</v>
      </c>
      <c r="AD59" s="9"/>
      <c r="AE59" s="1" t="s">
        <v>43</v>
      </c>
      <c r="AF59" s="1" t="s">
        <v>3</v>
      </c>
      <c r="AG59" s="1" t="s">
        <v>44</v>
      </c>
      <c r="AH59" s="1" t="s">
        <v>43</v>
      </c>
      <c r="AI59" s="1" t="s">
        <v>75</v>
      </c>
      <c r="AJ59" s="1" t="s">
        <v>44</v>
      </c>
      <c r="AK59" s="1" t="s">
        <v>43</v>
      </c>
      <c r="AL59" s="1" t="s">
        <v>3</v>
      </c>
      <c r="AM59" s="1" t="s">
        <v>44</v>
      </c>
      <c r="AN59" s="1" t="s">
        <v>43</v>
      </c>
      <c r="AO59" s="1" t="s">
        <v>3</v>
      </c>
      <c r="AP59" s="1" t="s">
        <v>44</v>
      </c>
      <c r="AQ59" s="1" t="s">
        <v>43</v>
      </c>
      <c r="AR59" s="1" t="s">
        <v>76</v>
      </c>
      <c r="AS59" s="1" t="s">
        <v>44</v>
      </c>
      <c r="AT59" s="1" t="s">
        <v>43</v>
      </c>
      <c r="AU59" s="1" t="s">
        <v>3</v>
      </c>
      <c r="AV59" s="1" t="s">
        <v>44</v>
      </c>
      <c r="AW59" s="7"/>
      <c r="AX59" s="1" t="s">
        <v>43</v>
      </c>
      <c r="AY59" s="1" t="s">
        <v>3</v>
      </c>
      <c r="AZ59" s="1" t="s">
        <v>44</v>
      </c>
      <c r="BA59" s="1" t="s">
        <v>43</v>
      </c>
      <c r="BB59" s="1" t="s">
        <v>3</v>
      </c>
      <c r="BC59" s="1" t="s">
        <v>44</v>
      </c>
      <c r="BD59" s="1"/>
      <c r="BE59" s="7"/>
      <c r="BF59" s="1" t="s">
        <v>36</v>
      </c>
      <c r="BG59" s="1"/>
      <c r="BH59" s="16" t="s">
        <v>91</v>
      </c>
      <c r="BI59" s="1" t="s">
        <v>67</v>
      </c>
      <c r="BJ59" s="1" t="s">
        <v>68</v>
      </c>
      <c r="BK59" s="1" t="s">
        <v>67</v>
      </c>
      <c r="BL59" s="1" t="s">
        <v>68</v>
      </c>
      <c r="BM59" s="7"/>
      <c r="BN59" s="7"/>
    </row>
    <row r="61" spans="1:65" ht="15.75">
      <c r="A61" t="s">
        <v>95</v>
      </c>
      <c r="B61" t="s">
        <v>16</v>
      </c>
      <c r="E61" s="10">
        <f aca="true" t="shared" si="21" ref="E61:E76">+E4/$BH4*100</f>
        <v>0.30364315945254877</v>
      </c>
      <c r="F61" s="10">
        <f aca="true" t="shared" si="22" ref="F61:BG65">+F4/$BH4*100</f>
        <v>1.2391449166098234</v>
      </c>
      <c r="G61" s="10">
        <f t="shared" si="22"/>
        <v>0.02289689615419903</v>
      </c>
      <c r="H61" s="10">
        <f t="shared" si="22"/>
        <v>0.5342875036399682</v>
      </c>
      <c r="I61" s="10">
        <f t="shared" si="22"/>
        <v>1.0845310324745001</v>
      </c>
      <c r="J61" s="10">
        <f t="shared" si="22"/>
        <v>0.05672366956667425</v>
      </c>
      <c r="K61" s="10">
        <f t="shared" si="22"/>
        <v>0.36603121796329313</v>
      </c>
      <c r="L61" s="10">
        <f t="shared" si="22"/>
        <v>0.1683360658026479</v>
      </c>
      <c r="M61" s="10">
        <f t="shared" si="22"/>
        <v>0.12381875550981494</v>
      </c>
      <c r="N61" s="10">
        <f t="shared" si="22"/>
        <v>0.05648432918875578</v>
      </c>
      <c r="O61" s="10">
        <f t="shared" si="22"/>
        <v>0.13650379553949316</v>
      </c>
      <c r="P61" s="10">
        <f t="shared" si="22"/>
        <v>0.03574149643582287</v>
      </c>
      <c r="Q61" s="10">
        <f t="shared" si="22"/>
        <v>0.12086689084882066</v>
      </c>
      <c r="R61" s="13">
        <f t="shared" si="22"/>
        <v>4.249009729186362</v>
      </c>
      <c r="S61" s="10">
        <f t="shared" si="22"/>
        <v>10.786432591777062</v>
      </c>
      <c r="T61" s="10">
        <f t="shared" si="22"/>
        <v>0.07020651085608064</v>
      </c>
      <c r="U61" s="10">
        <f t="shared" si="22"/>
        <v>0.16346947811830595</v>
      </c>
      <c r="V61" s="10">
        <f t="shared" si="22"/>
        <v>17.845298357726108</v>
      </c>
      <c r="W61" s="10">
        <f t="shared" si="22"/>
        <v>7.001025174618751</v>
      </c>
      <c r="X61" s="10">
        <f t="shared" si="22"/>
        <v>0.06597816417952124</v>
      </c>
      <c r="Y61" s="13">
        <f t="shared" si="22"/>
        <v>35.93241027727583</v>
      </c>
      <c r="Z61" s="10">
        <f t="shared" si="22"/>
        <v>0.004308126802532221</v>
      </c>
      <c r="AA61" s="10">
        <f t="shared" si="22"/>
        <v>0.00023934037791845672</v>
      </c>
      <c r="AB61" s="10">
        <f t="shared" si="22"/>
        <v>0.01922701035944936</v>
      </c>
      <c r="AC61" s="10">
        <f t="shared" si="22"/>
        <v>0.22633621738488724</v>
      </c>
      <c r="AD61" s="13">
        <f t="shared" si="22"/>
        <v>0.25011069492478727</v>
      </c>
      <c r="AE61" s="10">
        <f t="shared" si="22"/>
        <v>0.2576898068922051</v>
      </c>
      <c r="AF61" s="10">
        <f t="shared" si="22"/>
        <v>0.10594800729190351</v>
      </c>
      <c r="AG61" s="10">
        <f t="shared" si="22"/>
        <v>3.309917866360311</v>
      </c>
      <c r="AH61" s="10">
        <f t="shared" si="22"/>
        <v>1.442344897462593</v>
      </c>
      <c r="AI61" s="10">
        <f t="shared" si="22"/>
        <v>0.11017635396846293</v>
      </c>
      <c r="AJ61" s="10">
        <f t="shared" si="22"/>
        <v>7.894004124632513</v>
      </c>
      <c r="AK61" s="10">
        <f t="shared" si="22"/>
        <v>0.6541970329771151</v>
      </c>
      <c r="AL61" s="10">
        <f t="shared" si="22"/>
        <v>0.08009924647671018</v>
      </c>
      <c r="AM61" s="10">
        <f t="shared" si="22"/>
        <v>2.5825624578661213</v>
      </c>
      <c r="AN61" s="10">
        <f t="shared" si="22"/>
        <v>1.1632740168096725</v>
      </c>
      <c r="AO61" s="10">
        <f t="shared" si="22"/>
        <v>0.06438256166006485</v>
      </c>
      <c r="AP61" s="10">
        <f t="shared" si="22"/>
        <v>8.895643606221254</v>
      </c>
      <c r="AQ61" s="10">
        <f t="shared" si="22"/>
        <v>1.1489933742605378</v>
      </c>
      <c r="AR61" s="10">
        <f t="shared" si="22"/>
        <v>0.03486391505012186</v>
      </c>
      <c r="AS61" s="10">
        <f t="shared" si="22"/>
        <v>3.668449752482159</v>
      </c>
      <c r="AT61" s="10">
        <f t="shared" si="22"/>
        <v>0.8448715340521523</v>
      </c>
      <c r="AU61" s="10">
        <f t="shared" si="22"/>
        <v>0.05624498881083733</v>
      </c>
      <c r="AV61" s="10">
        <f t="shared" si="22"/>
        <v>2.25961250792815</v>
      </c>
      <c r="AW61" s="13">
        <f t="shared" si="22"/>
        <v>34.57327605120288</v>
      </c>
      <c r="AX61" s="10">
        <f t="shared" si="22"/>
        <v>2.2771641356421704</v>
      </c>
      <c r="AY61" s="10">
        <f t="shared" si="22"/>
        <v>0.5611734060928082</v>
      </c>
      <c r="AZ61" s="10">
        <f t="shared" si="22"/>
        <v>1.8784230660300212</v>
      </c>
      <c r="BA61" s="10">
        <f t="shared" si="22"/>
        <v>0.22250677133819194</v>
      </c>
      <c r="BB61" s="10">
        <f t="shared" si="22"/>
        <v>0.4428594792751178</v>
      </c>
      <c r="BC61" s="10">
        <f t="shared" si="22"/>
        <v>1.4561468592558908</v>
      </c>
      <c r="BD61" s="10">
        <f t="shared" si="22"/>
        <v>0.30978622915245585</v>
      </c>
      <c r="BE61" s="10">
        <f t="shared" si="22"/>
        <v>7.148059946786656</v>
      </c>
      <c r="BF61" s="10">
        <f t="shared" si="22"/>
        <v>6.398046982516186</v>
      </c>
      <c r="BG61" s="10">
        <f t="shared" si="22"/>
        <v>11.449086318107296</v>
      </c>
      <c r="BH61" s="10">
        <f>+BH4/BN4*1000</f>
        <v>641.3940686227102</v>
      </c>
      <c r="BM61" s="10">
        <f>+BM4/$BN4*100</f>
        <v>35.86059313772898</v>
      </c>
    </row>
    <row r="62" spans="1:65" ht="15.75">
      <c r="A62" t="s">
        <v>96</v>
      </c>
      <c r="B62" t="s">
        <v>17</v>
      </c>
      <c r="E62" s="10">
        <f t="shared" si="21"/>
        <v>0.3096163902070793</v>
      </c>
      <c r="F62" s="10">
        <f aca="true" t="shared" si="23" ref="F62:T62">+F5/$BH5*100</f>
        <v>0.5521983746613878</v>
      </c>
      <c r="G62" s="10">
        <f t="shared" si="23"/>
        <v>0.015529964969116994</v>
      </c>
      <c r="H62" s="10">
        <f t="shared" si="23"/>
        <v>0.23884692958831832</v>
      </c>
      <c r="I62" s="10">
        <f t="shared" si="23"/>
        <v>0.2592914404337382</v>
      </c>
      <c r="J62" s="10">
        <f t="shared" si="23"/>
        <v>0.008846182577345122</v>
      </c>
      <c r="K62" s="10">
        <f t="shared" si="23"/>
        <v>0.08472677090746106</v>
      </c>
      <c r="L62" s="10">
        <f t="shared" si="23"/>
        <v>0.06880364226823985</v>
      </c>
      <c r="M62" s="10">
        <f t="shared" si="23"/>
        <v>0.030470184433077648</v>
      </c>
      <c r="N62" s="10">
        <f t="shared" si="23"/>
        <v>0.06624807841256236</v>
      </c>
      <c r="O62" s="10">
        <f t="shared" si="23"/>
        <v>0.12797477461892612</v>
      </c>
      <c r="P62" s="10">
        <f t="shared" si="23"/>
        <v>0.018478692494898703</v>
      </c>
      <c r="Q62" s="10">
        <f t="shared" si="23"/>
        <v>0.05189760445375805</v>
      </c>
      <c r="R62" s="13">
        <f t="shared" si="23"/>
        <v>1.8329290300259093</v>
      </c>
      <c r="S62" s="10">
        <f t="shared" si="23"/>
        <v>16.680558449677015</v>
      </c>
      <c r="T62" s="10">
        <f t="shared" si="23"/>
        <v>0.07352160630949058</v>
      </c>
      <c r="U62" s="10">
        <f t="shared" si="22"/>
        <v>0.11617986451579929</v>
      </c>
      <c r="V62" s="10">
        <f t="shared" si="22"/>
        <v>31.695479010957474</v>
      </c>
      <c r="W62" s="10">
        <f t="shared" si="22"/>
        <v>10.703684336752547</v>
      </c>
      <c r="X62" s="10">
        <f t="shared" si="22"/>
        <v>0.10202597239204708</v>
      </c>
      <c r="Y62" s="13">
        <f t="shared" si="22"/>
        <v>59.37144924060437</v>
      </c>
      <c r="Z62" s="10">
        <f t="shared" si="22"/>
        <v>0.00019658183505211384</v>
      </c>
      <c r="AA62" s="10">
        <f t="shared" si="22"/>
        <v>0.00019658183505211384</v>
      </c>
      <c r="AB62" s="10">
        <f t="shared" si="22"/>
        <v>0.016709455979429674</v>
      </c>
      <c r="AC62" s="10">
        <f t="shared" si="22"/>
        <v>0.43857407400126597</v>
      </c>
      <c r="AD62" s="13">
        <f t="shared" si="22"/>
        <v>0.4556766936507999</v>
      </c>
      <c r="AE62" s="10">
        <f t="shared" si="22"/>
        <v>0.15785521354684742</v>
      </c>
      <c r="AF62" s="10">
        <f t="shared" si="22"/>
        <v>0.020641092680471953</v>
      </c>
      <c r="AG62" s="10">
        <f t="shared" si="22"/>
        <v>2.571290402481649</v>
      </c>
      <c r="AH62" s="10">
        <f t="shared" si="22"/>
        <v>1.538842604787947</v>
      </c>
      <c r="AI62" s="10">
        <f t="shared" si="22"/>
        <v>0.020247929010367725</v>
      </c>
      <c r="AJ62" s="10">
        <f t="shared" si="22"/>
        <v>4.374535575414689</v>
      </c>
      <c r="AK62" s="10">
        <f t="shared" si="22"/>
        <v>0.8999516408685772</v>
      </c>
      <c r="AL62" s="10">
        <f t="shared" si="22"/>
        <v>0.012974401113439513</v>
      </c>
      <c r="AM62" s="10">
        <f t="shared" si="22"/>
        <v>1.7806382619020473</v>
      </c>
      <c r="AN62" s="10">
        <f t="shared" si="22"/>
        <v>1.2807306553645217</v>
      </c>
      <c r="AO62" s="10">
        <f t="shared" si="22"/>
        <v>0.009829091752605691</v>
      </c>
      <c r="AP62" s="10">
        <f t="shared" si="22"/>
        <v>3.7083197364230753</v>
      </c>
      <c r="AQ62" s="10">
        <f t="shared" si="22"/>
        <v>1.0817898382917825</v>
      </c>
      <c r="AR62" s="10">
        <f t="shared" si="22"/>
        <v>0.008453018907240895</v>
      </c>
      <c r="AS62" s="10">
        <f t="shared" si="22"/>
        <v>1.317688040354319</v>
      </c>
      <c r="AT62" s="10">
        <f t="shared" si="22"/>
        <v>0.8339001442910668</v>
      </c>
      <c r="AU62" s="10">
        <f t="shared" si="22"/>
        <v>0.013170982948491628</v>
      </c>
      <c r="AV62" s="10">
        <f t="shared" si="22"/>
        <v>0.8743960023118024</v>
      </c>
      <c r="AW62" s="13">
        <f t="shared" si="22"/>
        <v>20.505254632450942</v>
      </c>
      <c r="AX62" s="10">
        <f t="shared" si="22"/>
        <v>1.0992856216114206</v>
      </c>
      <c r="AY62" s="10">
        <f t="shared" si="22"/>
        <v>0.024179565711410004</v>
      </c>
      <c r="AZ62" s="10">
        <f t="shared" si="22"/>
        <v>0.6160874710533248</v>
      </c>
      <c r="BA62" s="10">
        <f t="shared" si="22"/>
        <v>0.08551309824766952</v>
      </c>
      <c r="BB62" s="10">
        <f t="shared" si="22"/>
        <v>0.13898335738184447</v>
      </c>
      <c r="BC62" s="10">
        <f t="shared" si="22"/>
        <v>0.8517890912808093</v>
      </c>
      <c r="BD62" s="10">
        <f t="shared" si="22"/>
        <v>0.027914620577400164</v>
      </c>
      <c r="BE62" s="10">
        <f t="shared" si="22"/>
        <v>2.843752825863879</v>
      </c>
      <c r="BF62" s="10">
        <f t="shared" si="22"/>
        <v>6.947202050741703</v>
      </c>
      <c r="BG62" s="10">
        <f t="shared" si="22"/>
        <v>8.043735526662395</v>
      </c>
      <c r="BH62" s="10">
        <f aca="true" t="shared" si="24" ref="BH62:BH76">+BH5/BN5*1000</f>
        <v>695.3370722779084</v>
      </c>
      <c r="BM62" s="10">
        <f aca="true" t="shared" si="25" ref="BM62:BM83">+BM5/$BN5*100</f>
        <v>30.46629277220915</v>
      </c>
    </row>
    <row r="63" spans="1:65" ht="15.75">
      <c r="A63" t="s">
        <v>97</v>
      </c>
      <c r="B63" s="2" t="s">
        <v>20</v>
      </c>
      <c r="E63" s="10">
        <f t="shared" si="21"/>
        <v>0.7414935650803198</v>
      </c>
      <c r="F63" s="10">
        <f t="shared" si="22"/>
        <v>1.366837089197009</v>
      </c>
      <c r="G63" s="10">
        <f t="shared" si="22"/>
        <v>0.007259377560226907</v>
      </c>
      <c r="H63" s="10">
        <f t="shared" si="22"/>
        <v>0.31837555871280865</v>
      </c>
      <c r="I63" s="10">
        <f t="shared" si="22"/>
        <v>0.6595663040434733</v>
      </c>
      <c r="J63" s="10">
        <f t="shared" si="22"/>
        <v>0.012444647246103271</v>
      </c>
      <c r="K63" s="10">
        <f t="shared" si="22"/>
        <v>0.12548352639820795</v>
      </c>
      <c r="L63" s="10">
        <f t="shared" si="22"/>
        <v>0.05288975079593889</v>
      </c>
      <c r="M63" s="10">
        <f t="shared" si="22"/>
        <v>0.044593319298536716</v>
      </c>
      <c r="N63" s="10">
        <f t="shared" si="22"/>
        <v>0.09022369253424871</v>
      </c>
      <c r="O63" s="10">
        <f t="shared" si="22"/>
        <v>0.15244692876476507</v>
      </c>
      <c r="P63" s="10">
        <f t="shared" si="22"/>
        <v>0.023852240555031268</v>
      </c>
      <c r="Q63" s="10">
        <f t="shared" si="22"/>
        <v>0.0642973441048669</v>
      </c>
      <c r="R63" s="13">
        <f t="shared" si="22"/>
        <v>3.659763344291537</v>
      </c>
      <c r="S63" s="10">
        <f t="shared" si="22"/>
        <v>11.56937372312734</v>
      </c>
      <c r="T63" s="10">
        <f t="shared" si="22"/>
        <v>0.15348398270194033</v>
      </c>
      <c r="U63" s="10">
        <f t="shared" si="22"/>
        <v>0.30281974965517955</v>
      </c>
      <c r="V63" s="10">
        <f t="shared" si="22"/>
        <v>38.21751169278314</v>
      </c>
      <c r="W63" s="10">
        <f t="shared" si="22"/>
        <v>7.161894490132433</v>
      </c>
      <c r="X63" s="10">
        <f t="shared" si="22"/>
        <v>0.11096477127775414</v>
      </c>
      <c r="Y63" s="13">
        <f t="shared" si="22"/>
        <v>57.516048409677786</v>
      </c>
      <c r="Z63" s="10">
        <f t="shared" si="22"/>
        <v>0.002074107874350545</v>
      </c>
      <c r="AA63" s="10">
        <f t="shared" si="22"/>
        <v>0</v>
      </c>
      <c r="AB63" s="10">
        <f t="shared" si="22"/>
        <v>0.08711253072272289</v>
      </c>
      <c r="AC63" s="10">
        <f t="shared" si="22"/>
        <v>1.0017941033113134</v>
      </c>
      <c r="AD63" s="13">
        <f t="shared" si="22"/>
        <v>1.0909807419083868</v>
      </c>
      <c r="AE63" s="10">
        <f t="shared" si="22"/>
        <v>0.16592862994804358</v>
      </c>
      <c r="AF63" s="10">
        <f t="shared" si="22"/>
        <v>0.00829643149740218</v>
      </c>
      <c r="AG63" s="10">
        <f t="shared" si="22"/>
        <v>0.9551266761384261</v>
      </c>
      <c r="AH63" s="10">
        <f t="shared" si="22"/>
        <v>1.2382424009872752</v>
      </c>
      <c r="AI63" s="10">
        <f t="shared" si="22"/>
        <v>0.025926348429381813</v>
      </c>
      <c r="AJ63" s="10">
        <f t="shared" si="22"/>
        <v>3.017826957180043</v>
      </c>
      <c r="AK63" s="10">
        <f t="shared" si="22"/>
        <v>0.765345805635351</v>
      </c>
      <c r="AL63" s="10">
        <f t="shared" si="22"/>
        <v>0.018666970869154906</v>
      </c>
      <c r="AM63" s="10">
        <f t="shared" si="22"/>
        <v>1.4570607817312577</v>
      </c>
      <c r="AN63" s="10">
        <f t="shared" si="22"/>
        <v>1.3616518195111327</v>
      </c>
      <c r="AO63" s="10">
        <f t="shared" si="22"/>
        <v>0.0010370539371752725</v>
      </c>
      <c r="AP63" s="10">
        <f t="shared" si="22"/>
        <v>2.641376377985419</v>
      </c>
      <c r="AQ63" s="10">
        <f t="shared" si="22"/>
        <v>0.8846070084105074</v>
      </c>
      <c r="AR63" s="10">
        <f t="shared" si="22"/>
        <v>0.00414821574870109</v>
      </c>
      <c r="AS63" s="10">
        <f t="shared" si="22"/>
        <v>1.320169662024122</v>
      </c>
      <c r="AT63" s="10">
        <f t="shared" si="22"/>
        <v>1.0536468001700767</v>
      </c>
      <c r="AU63" s="10">
        <f t="shared" si="22"/>
        <v>0.00829643149740218</v>
      </c>
      <c r="AV63" s="10">
        <f t="shared" si="22"/>
        <v>0.9561637300756012</v>
      </c>
      <c r="AW63" s="13">
        <f t="shared" si="22"/>
        <v>15.883518101776472</v>
      </c>
      <c r="AX63" s="10">
        <f t="shared" si="22"/>
        <v>1.2340941852385743</v>
      </c>
      <c r="AY63" s="10">
        <f t="shared" si="22"/>
        <v>0.03318572598960872</v>
      </c>
      <c r="AZ63" s="10">
        <f t="shared" si="22"/>
        <v>0.4241550603046864</v>
      </c>
      <c r="BA63" s="10">
        <f t="shared" si="22"/>
        <v>0.06844555985356798</v>
      </c>
      <c r="BB63" s="10">
        <f t="shared" si="22"/>
        <v>0.14933576695323925</v>
      </c>
      <c r="BC63" s="10">
        <f t="shared" si="22"/>
        <v>0.5081564292158836</v>
      </c>
      <c r="BD63" s="10">
        <f t="shared" si="22"/>
        <v>0.021778132680680722</v>
      </c>
      <c r="BE63" s="10">
        <f t="shared" si="22"/>
        <v>2.439150860236241</v>
      </c>
      <c r="BF63" s="10">
        <f t="shared" si="22"/>
        <v>9.031702738859448</v>
      </c>
      <c r="BG63" s="10">
        <f t="shared" si="22"/>
        <v>10.378835803250128</v>
      </c>
      <c r="BH63" s="10">
        <f t="shared" si="24"/>
        <v>636.8601809655902</v>
      </c>
      <c r="BM63" s="10">
        <f t="shared" si="25"/>
        <v>36.31398190344099</v>
      </c>
    </row>
    <row r="64" spans="1:65" ht="15.75">
      <c r="A64" t="s">
        <v>98</v>
      </c>
      <c r="B64" t="s">
        <v>21</v>
      </c>
      <c r="E64" s="10">
        <f t="shared" si="21"/>
        <v>0.2632834013200557</v>
      </c>
      <c r="F64" s="10">
        <f t="shared" si="22"/>
        <v>0.4579519774194848</v>
      </c>
      <c r="G64" s="10">
        <f t="shared" si="22"/>
        <v>0.13281127154447034</v>
      </c>
      <c r="H64" s="10">
        <f t="shared" si="22"/>
        <v>0.21663051826284938</v>
      </c>
      <c r="I64" s="10">
        <f t="shared" si="22"/>
        <v>0.42845280066743513</v>
      </c>
      <c r="J64" s="10">
        <f t="shared" si="22"/>
        <v>0.002728998730365829</v>
      </c>
      <c r="K64" s="10">
        <f t="shared" si="22"/>
        <v>0.07550229820678793</v>
      </c>
      <c r="L64" s="10">
        <f t="shared" si="22"/>
        <v>0.07160372859197961</v>
      </c>
      <c r="M64" s="10">
        <f t="shared" si="22"/>
        <v>0.03235812780290911</v>
      </c>
      <c r="N64" s="10">
        <f t="shared" si="22"/>
        <v>0.04405383664733409</v>
      </c>
      <c r="O64" s="10">
        <f t="shared" si="22"/>
        <v>0.05678916405570797</v>
      </c>
      <c r="P64" s="10">
        <f t="shared" si="22"/>
        <v>0.01442470757479081</v>
      </c>
      <c r="Q64" s="10">
        <f t="shared" si="22"/>
        <v>0.04782245394164881</v>
      </c>
      <c r="R64" s="13">
        <f t="shared" si="22"/>
        <v>1.8444132847658197</v>
      </c>
      <c r="S64" s="10">
        <f t="shared" si="22"/>
        <v>19.010595012689844</v>
      </c>
      <c r="T64" s="10">
        <f t="shared" si="22"/>
        <v>0.31903294681181477</v>
      </c>
      <c r="U64" s="10">
        <f t="shared" si="22"/>
        <v>0.08641829312825125</v>
      </c>
      <c r="V64" s="10">
        <f t="shared" si="22"/>
        <v>44.69177258863723</v>
      </c>
      <c r="W64" s="10">
        <f t="shared" si="22"/>
        <v>9.6267379498462</v>
      </c>
      <c r="X64" s="10">
        <f t="shared" si="22"/>
        <v>0.05938821046558018</v>
      </c>
      <c r="Y64" s="13">
        <f t="shared" si="22"/>
        <v>73.79394500157892</v>
      </c>
      <c r="Z64" s="10">
        <f t="shared" si="22"/>
        <v>0.009096662434552762</v>
      </c>
      <c r="AA64" s="10">
        <f t="shared" si="22"/>
        <v>0.0007797139229616652</v>
      </c>
      <c r="AB64" s="10">
        <f t="shared" si="22"/>
        <v>0.058478544222124895</v>
      </c>
      <c r="AC64" s="10">
        <f t="shared" si="22"/>
        <v>1.8444132847658197</v>
      </c>
      <c r="AD64" s="13">
        <f t="shared" si="22"/>
        <v>1.9127682053454589</v>
      </c>
      <c r="AE64" s="10">
        <f t="shared" si="22"/>
        <v>0.09369562307589345</v>
      </c>
      <c r="AF64" s="10">
        <f t="shared" si="22"/>
        <v>0.023261465368356347</v>
      </c>
      <c r="AG64" s="10">
        <f t="shared" si="22"/>
        <v>0.9321479949006709</v>
      </c>
      <c r="AH64" s="10">
        <f t="shared" si="22"/>
        <v>0.7086300036516603</v>
      </c>
      <c r="AI64" s="10">
        <f t="shared" si="22"/>
        <v>0.04366397968585326</v>
      </c>
      <c r="AJ64" s="10">
        <f t="shared" si="22"/>
        <v>2.71717306920091</v>
      </c>
      <c r="AK64" s="10">
        <f t="shared" si="22"/>
        <v>0.38816758131441575</v>
      </c>
      <c r="AL64" s="10">
        <f t="shared" si="22"/>
        <v>0.028459558188100784</v>
      </c>
      <c r="AM64" s="10">
        <f t="shared" si="22"/>
        <v>1.092119301428306</v>
      </c>
      <c r="AN64" s="10">
        <f t="shared" si="22"/>
        <v>0.5638631186217776</v>
      </c>
      <c r="AO64" s="10">
        <f t="shared" si="22"/>
        <v>0.00428842657628916</v>
      </c>
      <c r="AP64" s="10">
        <f t="shared" si="22"/>
        <v>1.8795004112990943</v>
      </c>
      <c r="AQ64" s="10">
        <f t="shared" si="22"/>
        <v>0.6553495522492797</v>
      </c>
      <c r="AR64" s="10">
        <f t="shared" si="22"/>
        <v>0.011045947241956927</v>
      </c>
      <c r="AS64" s="10">
        <f t="shared" si="22"/>
        <v>1.3691776487206844</v>
      </c>
      <c r="AT64" s="10">
        <f t="shared" si="22"/>
        <v>0.6626268821969219</v>
      </c>
      <c r="AU64" s="10">
        <f t="shared" si="22"/>
        <v>0.011175899562450537</v>
      </c>
      <c r="AV64" s="10">
        <f t="shared" si="22"/>
        <v>0.897060868367396</v>
      </c>
      <c r="AW64" s="13">
        <f t="shared" si="22"/>
        <v>12.081407331650018</v>
      </c>
      <c r="AX64" s="10">
        <f t="shared" si="22"/>
        <v>0.46366987952120364</v>
      </c>
      <c r="AY64" s="10">
        <f t="shared" si="22"/>
        <v>0.07329310875839654</v>
      </c>
      <c r="AZ64" s="10">
        <f t="shared" si="22"/>
        <v>0.3793308235208502</v>
      </c>
      <c r="BA64" s="10">
        <f t="shared" si="22"/>
        <v>0.04080502863499382</v>
      </c>
      <c r="BB64" s="10">
        <f t="shared" si="22"/>
        <v>0.11643727916227535</v>
      </c>
      <c r="BC64" s="10">
        <f t="shared" si="22"/>
        <v>0.4189662812714015</v>
      </c>
      <c r="BD64" s="10">
        <f t="shared" si="22"/>
        <v>0.02871946282908801</v>
      </c>
      <c r="BE64" s="10">
        <f t="shared" si="22"/>
        <v>1.521221863698209</v>
      </c>
      <c r="BF64" s="10">
        <f t="shared" si="22"/>
        <v>4.464511970558002</v>
      </c>
      <c r="BG64" s="10">
        <f t="shared" si="22"/>
        <v>4.381732342403573</v>
      </c>
      <c r="BH64" s="10">
        <f t="shared" si="24"/>
        <v>680.197010719441</v>
      </c>
      <c r="BM64" s="10">
        <f t="shared" si="25"/>
        <v>31.980298928055905</v>
      </c>
    </row>
    <row r="65" spans="1:65" ht="15.75">
      <c r="A65" t="s">
        <v>99</v>
      </c>
      <c r="B65" t="s">
        <v>22</v>
      </c>
      <c r="E65" s="10">
        <f t="shared" si="21"/>
        <v>0.3389769387497521</v>
      </c>
      <c r="F65" s="10">
        <f t="shared" si="22"/>
        <v>0.4850255134238474</v>
      </c>
      <c r="G65" s="10">
        <f t="shared" si="22"/>
        <v>0.05093669425361966</v>
      </c>
      <c r="H65" s="10">
        <f t="shared" si="22"/>
        <v>0.2145651899533005</v>
      </c>
      <c r="I65" s="10">
        <f t="shared" si="22"/>
        <v>0.36872757433151226</v>
      </c>
      <c r="J65" s="10">
        <f t="shared" si="22"/>
        <v>0.002253836028921224</v>
      </c>
      <c r="K65" s="10">
        <f t="shared" si="22"/>
        <v>0.05319053028254089</v>
      </c>
      <c r="L65" s="10">
        <f t="shared" si="22"/>
        <v>0.049584392636266926</v>
      </c>
      <c r="M65" s="10">
        <f t="shared" si="22"/>
        <v>0.02343989470078073</v>
      </c>
      <c r="N65" s="10">
        <f t="shared" si="22"/>
        <v>0.04056904852058203</v>
      </c>
      <c r="O65" s="10">
        <f t="shared" si="22"/>
        <v>0.0996195524783181</v>
      </c>
      <c r="P65" s="10">
        <f t="shared" si="22"/>
        <v>0.012170714556174609</v>
      </c>
      <c r="Q65" s="10">
        <f t="shared" si="22"/>
        <v>0.05093669425361966</v>
      </c>
      <c r="R65" s="13">
        <f t="shared" si="22"/>
        <v>1.789996574169236</v>
      </c>
      <c r="S65" s="10">
        <f t="shared" si="22"/>
        <v>11.669912190548313</v>
      </c>
      <c r="T65" s="10">
        <f t="shared" si="22"/>
        <v>0.5539928959088368</v>
      </c>
      <c r="U65" s="10">
        <f t="shared" si="22"/>
        <v>0.09195650997998593</v>
      </c>
      <c r="V65" s="10">
        <f t="shared" si="22"/>
        <v>46.80811741584176</v>
      </c>
      <c r="W65" s="10">
        <f t="shared" si="22"/>
        <v>13.435116568399415</v>
      </c>
      <c r="X65" s="10">
        <f t="shared" si="22"/>
        <v>0.05679666792881485</v>
      </c>
      <c r="Y65" s="13">
        <f t="shared" si="22"/>
        <v>72.61589224860712</v>
      </c>
      <c r="Z65" s="10">
        <f t="shared" si="22"/>
        <v>0.0171291538198013</v>
      </c>
      <c r="AA65" s="10">
        <f t="shared" si="22"/>
        <v>0.00045076720578424476</v>
      </c>
      <c r="AB65" s="10">
        <f t="shared" si="22"/>
        <v>0.13523016173527344</v>
      </c>
      <c r="AC65" s="10">
        <f t="shared" si="22"/>
        <v>3.173851895926868</v>
      </c>
      <c r="AD65" s="13">
        <f t="shared" si="22"/>
        <v>3.326661978687726</v>
      </c>
      <c r="AE65" s="10">
        <f t="shared" si="22"/>
        <v>0.1248625160022358</v>
      </c>
      <c r="AF65" s="10">
        <f t="shared" si="22"/>
        <v>0.05544436631146211</v>
      </c>
      <c r="AG65" s="10">
        <f t="shared" si="22"/>
        <v>0.9569787778799516</v>
      </c>
      <c r="AH65" s="10">
        <f t="shared" si="22"/>
        <v>0.9614864499377941</v>
      </c>
      <c r="AI65" s="10">
        <f t="shared" si="22"/>
        <v>0.024341429112349218</v>
      </c>
      <c r="AJ65" s="10">
        <f t="shared" si="22"/>
        <v>2.284488198914553</v>
      </c>
      <c r="AK65" s="10">
        <f t="shared" si="22"/>
        <v>0.38901209859180325</v>
      </c>
      <c r="AL65" s="10">
        <f t="shared" si="22"/>
        <v>0.01803068823136979</v>
      </c>
      <c r="AM65" s="10">
        <f t="shared" si="22"/>
        <v>1.1408917978399236</v>
      </c>
      <c r="AN65" s="10">
        <f t="shared" si="22"/>
        <v>0.7577396729233155</v>
      </c>
      <c r="AO65" s="10">
        <f t="shared" si="22"/>
        <v>0.007212275292547916</v>
      </c>
      <c r="AP65" s="10">
        <f t="shared" si="22"/>
        <v>1.9482158633995061</v>
      </c>
      <c r="AQ65" s="10">
        <f t="shared" si="22"/>
        <v>0.7500766304249834</v>
      </c>
      <c r="AR65" s="10">
        <f t="shared" si="22"/>
        <v>0.004056904852058204</v>
      </c>
      <c r="AS65" s="10">
        <f t="shared" si="22"/>
        <v>1.3631200302915563</v>
      </c>
      <c r="AT65" s="10">
        <f t="shared" si="22"/>
        <v>0.5891527379600079</v>
      </c>
      <c r="AU65" s="10">
        <f t="shared" si="22"/>
        <v>0.00946611132146914</v>
      </c>
      <c r="AV65" s="10">
        <f t="shared" si="22"/>
        <v>0.8659238023115343</v>
      </c>
      <c r="AW65" s="13">
        <f t="shared" si="22"/>
        <v>12.25050035159842</v>
      </c>
      <c r="AX65" s="10">
        <f t="shared" si="22"/>
        <v>0.5711220497286382</v>
      </c>
      <c r="AY65" s="10">
        <f t="shared" si="22"/>
        <v>0.08384270027586953</v>
      </c>
      <c r="AZ65" s="10">
        <f t="shared" si="22"/>
        <v>0.45978254989992967</v>
      </c>
      <c r="BA65" s="10">
        <f t="shared" si="22"/>
        <v>0.05319053028254089</v>
      </c>
      <c r="BB65" s="10">
        <f t="shared" si="22"/>
        <v>0.08744883792214349</v>
      </c>
      <c r="BC65" s="10">
        <f t="shared" si="22"/>
        <v>0.37593984962406013</v>
      </c>
      <c r="BD65" s="10">
        <f aca="true" t="shared" si="26" ref="F65:BG70">+BD8/$BH8*100</f>
        <v>0.013523016173527344</v>
      </c>
      <c r="BE65" s="10">
        <f t="shared" si="26"/>
        <v>1.644849533906709</v>
      </c>
      <c r="BF65" s="10">
        <f t="shared" si="26"/>
        <v>3.205856367537549</v>
      </c>
      <c r="BG65" s="10">
        <f t="shared" si="26"/>
        <v>5.16624294549323</v>
      </c>
      <c r="BH65" s="10">
        <f t="shared" si="24"/>
        <v>659.4649227110583</v>
      </c>
      <c r="BM65" s="10">
        <f t="shared" si="25"/>
        <v>34.053507728894175</v>
      </c>
    </row>
    <row r="66" spans="1:65" ht="15.75">
      <c r="A66" t="s">
        <v>100</v>
      </c>
      <c r="B66" t="s">
        <v>23</v>
      </c>
      <c r="E66" s="10">
        <f t="shared" si="21"/>
        <v>0.26444979941862473</v>
      </c>
      <c r="F66" s="10">
        <f t="shared" si="26"/>
        <v>0.5326971808132349</v>
      </c>
      <c r="G66" s="10">
        <f t="shared" si="26"/>
        <v>0.08389203819676998</v>
      </c>
      <c r="H66" s="10">
        <f t="shared" si="26"/>
        <v>0.1429271761870896</v>
      </c>
      <c r="I66" s="10">
        <f t="shared" si="26"/>
        <v>0.44535279536556904</v>
      </c>
      <c r="J66" s="10">
        <f t="shared" si="26"/>
        <v>0.0010357041752687654</v>
      </c>
      <c r="K66" s="10">
        <f t="shared" si="26"/>
        <v>0.05938037271540921</v>
      </c>
      <c r="L66" s="10">
        <f t="shared" si="26"/>
        <v>0.03003542108279419</v>
      </c>
      <c r="M66" s="10">
        <f t="shared" si="26"/>
        <v>0.01346415427849395</v>
      </c>
      <c r="N66" s="10">
        <f t="shared" si="26"/>
        <v>0.018297440429748187</v>
      </c>
      <c r="O66" s="10">
        <f t="shared" si="26"/>
        <v>0.0655945977670218</v>
      </c>
      <c r="P66" s="10">
        <f t="shared" si="26"/>
        <v>0.007249929226881356</v>
      </c>
      <c r="Q66" s="10">
        <f t="shared" si="26"/>
        <v>0.03314253360860049</v>
      </c>
      <c r="R66" s="13">
        <f t="shared" si="26"/>
        <v>1.6975191432655061</v>
      </c>
      <c r="S66" s="10">
        <f t="shared" si="26"/>
        <v>17.50719814401812</v>
      </c>
      <c r="T66" s="10">
        <f t="shared" si="26"/>
        <v>0.19333144605016953</v>
      </c>
      <c r="U66" s="10">
        <f t="shared" si="26"/>
        <v>0.07595163951970944</v>
      </c>
      <c r="V66" s="10">
        <f t="shared" si="26"/>
        <v>47.89096106442771</v>
      </c>
      <c r="W66" s="10">
        <f t="shared" si="26"/>
        <v>12.15433373150405</v>
      </c>
      <c r="X66" s="10">
        <f t="shared" si="26"/>
        <v>0.0327972988835109</v>
      </c>
      <c r="Y66" s="13">
        <f t="shared" si="26"/>
        <v>77.85457332440326</v>
      </c>
      <c r="Z66" s="10">
        <f t="shared" si="26"/>
        <v>0.00863086812723971</v>
      </c>
      <c r="AA66" s="10">
        <f t="shared" si="26"/>
        <v>0.0003452347250895884</v>
      </c>
      <c r="AB66" s="10">
        <f t="shared" si="26"/>
        <v>0.034868707234048425</v>
      </c>
      <c r="AC66" s="10">
        <f t="shared" si="26"/>
        <v>0.9480145550960097</v>
      </c>
      <c r="AD66" s="13">
        <f t="shared" si="26"/>
        <v>0.9918593651823874</v>
      </c>
      <c r="AE66" s="10">
        <f t="shared" si="26"/>
        <v>0.10184424390142859</v>
      </c>
      <c r="AF66" s="10">
        <f t="shared" si="26"/>
        <v>0.0538566171139758</v>
      </c>
      <c r="AG66" s="10">
        <f t="shared" si="26"/>
        <v>0.8223491151633997</v>
      </c>
      <c r="AH66" s="10">
        <f t="shared" si="26"/>
        <v>0.8416822597684165</v>
      </c>
      <c r="AI66" s="10">
        <f t="shared" si="26"/>
        <v>0.009321337577418886</v>
      </c>
      <c r="AJ66" s="10">
        <f t="shared" si="26"/>
        <v>1.8970648143672881</v>
      </c>
      <c r="AK66" s="10">
        <f t="shared" si="26"/>
        <v>0.4011627505541017</v>
      </c>
      <c r="AL66" s="10">
        <f t="shared" si="26"/>
        <v>0.01311891955340436</v>
      </c>
      <c r="AM66" s="10">
        <f t="shared" si="26"/>
        <v>0.6766600611755933</v>
      </c>
      <c r="AN66" s="10">
        <f t="shared" si="26"/>
        <v>0.4791857984243487</v>
      </c>
      <c r="AO66" s="10">
        <f t="shared" si="26"/>
        <v>0.004488051426164649</v>
      </c>
      <c r="AP66" s="10">
        <f t="shared" si="26"/>
        <v>1.7945301010156807</v>
      </c>
      <c r="AQ66" s="10">
        <f t="shared" si="26"/>
        <v>0.6348866594397531</v>
      </c>
      <c r="AR66" s="10">
        <f t="shared" si="26"/>
        <v>0.010357041752687653</v>
      </c>
      <c r="AS66" s="10">
        <f t="shared" si="26"/>
        <v>1.3729985016812931</v>
      </c>
      <c r="AT66" s="10">
        <f t="shared" si="26"/>
        <v>0.43292434526234386</v>
      </c>
      <c r="AU66" s="10">
        <f t="shared" si="26"/>
        <v>0.012428450103225182</v>
      </c>
      <c r="AV66" s="10">
        <f t="shared" si="26"/>
        <v>0.5775776950748813</v>
      </c>
      <c r="AW66" s="13">
        <f t="shared" si="26"/>
        <v>10.136436763355405</v>
      </c>
      <c r="AX66" s="10">
        <f t="shared" si="26"/>
        <v>0.5119830973078596</v>
      </c>
      <c r="AY66" s="10">
        <f t="shared" si="26"/>
        <v>0.03003542108279419</v>
      </c>
      <c r="AZ66" s="10">
        <f t="shared" si="26"/>
        <v>0.5099116889573221</v>
      </c>
      <c r="BA66" s="10">
        <f t="shared" si="26"/>
        <v>0.023821196031181602</v>
      </c>
      <c r="BB66" s="10">
        <f t="shared" si="26"/>
        <v>0.12117738850644554</v>
      </c>
      <c r="BC66" s="10">
        <f t="shared" si="26"/>
        <v>0.23717625613654722</v>
      </c>
      <c r="BD66" s="10">
        <f t="shared" si="26"/>
        <v>0.014499858453762712</v>
      </c>
      <c r="BE66" s="10">
        <f t="shared" si="26"/>
        <v>1.448604906475913</v>
      </c>
      <c r="BF66" s="10">
        <f t="shared" si="26"/>
        <v>2.6879975695475355</v>
      </c>
      <c r="BG66" s="10">
        <f t="shared" si="26"/>
        <v>5.183008927769991</v>
      </c>
      <c r="BH66" s="10">
        <f t="shared" si="24"/>
        <v>625.2425675573581</v>
      </c>
      <c r="BM66" s="10">
        <f t="shared" si="25"/>
        <v>37.47574324426418</v>
      </c>
    </row>
    <row r="67" spans="1:65" ht="15.75">
      <c r="A67" t="s">
        <v>101</v>
      </c>
      <c r="B67" t="s">
        <v>24</v>
      </c>
      <c r="E67" s="10">
        <f t="shared" si="21"/>
        <v>0.4844109052739085</v>
      </c>
      <c r="F67" s="10">
        <f t="shared" si="26"/>
        <v>1.3287610996056627</v>
      </c>
      <c r="G67" s="10">
        <f t="shared" si="26"/>
        <v>0.020922579363953586</v>
      </c>
      <c r="H67" s="10">
        <f t="shared" si="26"/>
        <v>0.3737694686374081</v>
      </c>
      <c r="I67" s="10">
        <f t="shared" si="26"/>
        <v>0.7248432579647649</v>
      </c>
      <c r="J67" s="10">
        <f t="shared" si="26"/>
        <v>0.012411699622684331</v>
      </c>
      <c r="K67" s="10">
        <f t="shared" si="26"/>
        <v>0.11702459644245228</v>
      </c>
      <c r="L67" s="10">
        <f t="shared" si="26"/>
        <v>0.14042951573094273</v>
      </c>
      <c r="M67" s="10">
        <f t="shared" si="26"/>
        <v>0.06489545802717808</v>
      </c>
      <c r="N67" s="10">
        <f t="shared" si="26"/>
        <v>0.010993219665806122</v>
      </c>
      <c r="O67" s="10">
        <f t="shared" si="26"/>
        <v>0.16986297483616558</v>
      </c>
      <c r="P67" s="10">
        <f t="shared" si="26"/>
        <v>0.046100598598541806</v>
      </c>
      <c r="Q67" s="10">
        <f t="shared" si="26"/>
        <v>0.07127861783313003</v>
      </c>
      <c r="R67" s="13">
        <f t="shared" si="26"/>
        <v>3.5657039916025988</v>
      </c>
      <c r="S67" s="10">
        <f t="shared" si="26"/>
        <v>17.598371585009502</v>
      </c>
      <c r="T67" s="10">
        <f t="shared" si="26"/>
        <v>2.831995233907345</v>
      </c>
      <c r="U67" s="10">
        <f t="shared" si="26"/>
        <v>0.3266050100712077</v>
      </c>
      <c r="V67" s="10">
        <f t="shared" si="26"/>
        <v>23.847130415047236</v>
      </c>
      <c r="W67" s="10">
        <f t="shared" si="26"/>
        <v>14.984822264461403</v>
      </c>
      <c r="X67" s="10">
        <f t="shared" si="26"/>
        <v>0.7776816363584783</v>
      </c>
      <c r="Y67" s="13">
        <f t="shared" si="26"/>
        <v>60.366606144855176</v>
      </c>
      <c r="Z67" s="10">
        <f t="shared" si="26"/>
        <v>0.0017730999460977618</v>
      </c>
      <c r="AA67" s="10">
        <f t="shared" si="26"/>
        <v>0.0021277199353173138</v>
      </c>
      <c r="AB67" s="10">
        <f t="shared" si="26"/>
        <v>0.008865499730488809</v>
      </c>
      <c r="AC67" s="10">
        <f t="shared" si="26"/>
        <v>0.17447303469601974</v>
      </c>
      <c r="AD67" s="13">
        <f t="shared" si="26"/>
        <v>0.18723935430792363</v>
      </c>
      <c r="AE67" s="10">
        <f t="shared" si="26"/>
        <v>0.1815654344804108</v>
      </c>
      <c r="AF67" s="10">
        <f t="shared" si="26"/>
        <v>0.042199778717126726</v>
      </c>
      <c r="AG67" s="10">
        <f t="shared" si="26"/>
        <v>1.50500723424778</v>
      </c>
      <c r="AH67" s="10">
        <f t="shared" si="26"/>
        <v>0.6698771596357344</v>
      </c>
      <c r="AI67" s="10">
        <f t="shared" si="26"/>
        <v>0.07340633776844734</v>
      </c>
      <c r="AJ67" s="10">
        <f t="shared" si="26"/>
        <v>4.6111237198218396</v>
      </c>
      <c r="AK67" s="10">
        <f t="shared" si="26"/>
        <v>0.26667423189310335</v>
      </c>
      <c r="AL67" s="10">
        <f t="shared" si="26"/>
        <v>0.04680983857698091</v>
      </c>
      <c r="AM67" s="10">
        <f t="shared" si="26"/>
        <v>0.7982495957332123</v>
      </c>
      <c r="AN67" s="10">
        <f t="shared" si="26"/>
        <v>0.4922125450367386</v>
      </c>
      <c r="AO67" s="10">
        <f t="shared" si="26"/>
        <v>0.02446877925614911</v>
      </c>
      <c r="AP67" s="10">
        <f t="shared" si="26"/>
        <v>3.805781724304236</v>
      </c>
      <c r="AQ67" s="10">
        <f t="shared" si="26"/>
        <v>0.4755454055434196</v>
      </c>
      <c r="AR67" s="10">
        <f t="shared" si="26"/>
        <v>0.020567959374734036</v>
      </c>
      <c r="AS67" s="10">
        <f t="shared" si="26"/>
        <v>1.6255780305824281</v>
      </c>
      <c r="AT67" s="10">
        <f t="shared" si="26"/>
        <v>0.6262589009617294</v>
      </c>
      <c r="AU67" s="10">
        <f t="shared" si="26"/>
        <v>0.1010666969275724</v>
      </c>
      <c r="AV67" s="10">
        <f t="shared" si="26"/>
        <v>1.331598059519419</v>
      </c>
      <c r="AW67" s="13">
        <f t="shared" si="26"/>
        <v>16.69799143238106</v>
      </c>
      <c r="AX67" s="10">
        <f t="shared" si="26"/>
        <v>2.032681778206474</v>
      </c>
      <c r="AY67" s="10">
        <f t="shared" si="26"/>
        <v>1.6543022497092115</v>
      </c>
      <c r="AZ67" s="10">
        <f t="shared" si="26"/>
        <v>2.4170898465204687</v>
      </c>
      <c r="BA67" s="10">
        <f t="shared" si="26"/>
        <v>0.28688757127861786</v>
      </c>
      <c r="BB67" s="10">
        <f t="shared" si="26"/>
        <v>0.3280234900280859</v>
      </c>
      <c r="BC67" s="10">
        <f t="shared" si="26"/>
        <v>2.130202275241851</v>
      </c>
      <c r="BD67" s="10">
        <f t="shared" si="26"/>
        <v>0.08830037731566853</v>
      </c>
      <c r="BE67" s="10">
        <f t="shared" si="26"/>
        <v>8.937487588300378</v>
      </c>
      <c r="BF67" s="10">
        <f t="shared" si="26"/>
        <v>1.883032142755823</v>
      </c>
      <c r="BG67" s="10">
        <f t="shared" si="26"/>
        <v>8.361939345797044</v>
      </c>
      <c r="BH67" s="10">
        <f t="shared" si="24"/>
        <v>484.4565772000021</v>
      </c>
      <c r="BM67" s="10">
        <f t="shared" si="25"/>
        <v>51.5543422799998</v>
      </c>
    </row>
    <row r="68" spans="1:65" ht="15.75">
      <c r="A68" t="s">
        <v>102</v>
      </c>
      <c r="B68" t="s">
        <v>25</v>
      </c>
      <c r="E68" s="10">
        <f t="shared" si="21"/>
        <v>0.9461182684851188</v>
      </c>
      <c r="F68" s="10">
        <f t="shared" si="26"/>
        <v>0.9005891029829006</v>
      </c>
      <c r="G68" s="10">
        <f t="shared" si="26"/>
        <v>0.13658749650665447</v>
      </c>
      <c r="H68" s="10">
        <f t="shared" si="26"/>
        <v>0.5258063381780561</v>
      </c>
      <c r="I68" s="10">
        <f t="shared" si="26"/>
        <v>0.7219889212363945</v>
      </c>
      <c r="J68" s="10">
        <f t="shared" si="26"/>
        <v>0.006107570982004875</v>
      </c>
      <c r="K68" s="10">
        <f t="shared" si="26"/>
        <v>0.07495655296096893</v>
      </c>
      <c r="L68" s="10">
        <f t="shared" si="26"/>
        <v>0.05922493073459272</v>
      </c>
      <c r="M68" s="10">
        <f t="shared" si="26"/>
        <v>0.07273561805842169</v>
      </c>
      <c r="N68" s="10">
        <f t="shared" si="26"/>
        <v>0.04182760733130611</v>
      </c>
      <c r="O68" s="10">
        <f t="shared" si="26"/>
        <v>0.14787724892793622</v>
      </c>
      <c r="P68" s="10">
        <f t="shared" si="26"/>
        <v>0.032758789812571604</v>
      </c>
      <c r="Q68" s="10">
        <f t="shared" si="26"/>
        <v>0.0571890737405911</v>
      </c>
      <c r="R68" s="13">
        <f t="shared" si="26"/>
        <v>3.7237675199375175</v>
      </c>
      <c r="S68" s="10">
        <f t="shared" si="26"/>
        <v>17.64865920309154</v>
      </c>
      <c r="T68" s="10">
        <f t="shared" si="26"/>
        <v>1.511901434909025</v>
      </c>
      <c r="U68" s="10">
        <f t="shared" si="26"/>
        <v>0.10475409623681088</v>
      </c>
      <c r="V68" s="10">
        <f t="shared" si="26"/>
        <v>33.03603651957292</v>
      </c>
      <c r="W68" s="10">
        <f t="shared" si="26"/>
        <v>12.146848215756423</v>
      </c>
      <c r="X68" s="10">
        <f t="shared" si="26"/>
        <v>0.056263684197863095</v>
      </c>
      <c r="Y68" s="13">
        <f t="shared" si="26"/>
        <v>64.50446315376458</v>
      </c>
      <c r="Z68" s="10">
        <f t="shared" si="26"/>
        <v>0.0035164802623664435</v>
      </c>
      <c r="AA68" s="10">
        <f t="shared" si="26"/>
        <v>0.004626947713640057</v>
      </c>
      <c r="AB68" s="10">
        <f t="shared" si="26"/>
        <v>0.015361466409284989</v>
      </c>
      <c r="AC68" s="10">
        <f t="shared" si="26"/>
        <v>0.3836665044150335</v>
      </c>
      <c r="AD68" s="13">
        <f t="shared" si="26"/>
        <v>0.407171398800325</v>
      </c>
      <c r="AE68" s="10">
        <f t="shared" si="26"/>
        <v>0.4217925535754276</v>
      </c>
      <c r="AF68" s="10">
        <f t="shared" si="26"/>
        <v>0.042752996874034124</v>
      </c>
      <c r="AG68" s="10">
        <f t="shared" si="26"/>
        <v>2.0055042170001465</v>
      </c>
      <c r="AH68" s="10">
        <f t="shared" si="26"/>
        <v>1.3891947815432908</v>
      </c>
      <c r="AI68" s="10">
        <f t="shared" si="26"/>
        <v>0.036460347983483646</v>
      </c>
      <c r="AJ68" s="10">
        <f t="shared" si="26"/>
        <v>2.29866762413638</v>
      </c>
      <c r="AK68" s="10">
        <f t="shared" si="26"/>
        <v>0.6796060801794516</v>
      </c>
      <c r="AL68" s="10">
        <f t="shared" si="26"/>
        <v>0.04923072367313021</v>
      </c>
      <c r="AM68" s="10">
        <f t="shared" si="26"/>
        <v>1.339223746235978</v>
      </c>
      <c r="AN68" s="10">
        <f t="shared" si="26"/>
        <v>0.9651812930653157</v>
      </c>
      <c r="AO68" s="10">
        <f t="shared" si="26"/>
        <v>0.05311735975258785</v>
      </c>
      <c r="AP68" s="10">
        <f t="shared" si="26"/>
        <v>5.129064079524276</v>
      </c>
      <c r="AQ68" s="10">
        <f t="shared" si="26"/>
        <v>0.8646839887250538</v>
      </c>
      <c r="AR68" s="10">
        <f t="shared" si="26"/>
        <v>0.02591090719638432</v>
      </c>
      <c r="AS68" s="10">
        <f t="shared" si="26"/>
        <v>1.23687566281026</v>
      </c>
      <c r="AT68" s="10">
        <f t="shared" si="26"/>
        <v>0.6566564195197968</v>
      </c>
      <c r="AU68" s="10">
        <f t="shared" si="26"/>
        <v>0.03794097125184847</v>
      </c>
      <c r="AV68" s="10">
        <f t="shared" si="26"/>
        <v>0.810641239429738</v>
      </c>
      <c r="AW68" s="13">
        <f t="shared" si="26"/>
        <v>18.042504992476584</v>
      </c>
      <c r="AX68" s="10">
        <f t="shared" si="26"/>
        <v>1.0129313934700812</v>
      </c>
      <c r="AY68" s="10">
        <f t="shared" si="26"/>
        <v>0.20099460868052407</v>
      </c>
      <c r="AZ68" s="10">
        <f t="shared" si="26"/>
        <v>0.5865118921810136</v>
      </c>
      <c r="BA68" s="10">
        <f t="shared" si="26"/>
        <v>0.10438394041971967</v>
      </c>
      <c r="BB68" s="10">
        <f t="shared" si="26"/>
        <v>0.1217812638230063</v>
      </c>
      <c r="BC68" s="10">
        <f t="shared" si="26"/>
        <v>0.4260493454719764</v>
      </c>
      <c r="BD68" s="10">
        <f t="shared" si="26"/>
        <v>0.015361466409284989</v>
      </c>
      <c r="BE68" s="10">
        <f t="shared" si="26"/>
        <v>2.468013910455606</v>
      </c>
      <c r="BF68" s="10">
        <f t="shared" si="26"/>
        <v>2.858713375395373</v>
      </c>
      <c r="BG68" s="10">
        <f t="shared" si="26"/>
        <v>7.995365649170018</v>
      </c>
      <c r="BH68" s="10">
        <f t="shared" si="24"/>
        <v>614.7555998529992</v>
      </c>
      <c r="BM68" s="10">
        <f t="shared" si="25"/>
        <v>38.524440014700076</v>
      </c>
    </row>
    <row r="69" spans="1:65" ht="15.75">
      <c r="A69" t="s">
        <v>103</v>
      </c>
      <c r="B69" t="s">
        <v>26</v>
      </c>
      <c r="E69" s="10">
        <f t="shared" si="21"/>
        <v>0.17256645950102664</v>
      </c>
      <c r="F69" s="10">
        <f t="shared" si="26"/>
        <v>0.5773455336938101</v>
      </c>
      <c r="G69" s="10">
        <f t="shared" si="26"/>
        <v>0.05059303181093457</v>
      </c>
      <c r="H69" s="10">
        <f t="shared" si="26"/>
        <v>0.34036261937500717</v>
      </c>
      <c r="I69" s="10">
        <f t="shared" si="26"/>
        <v>0.7258167571224577</v>
      </c>
      <c r="J69" s="10">
        <f t="shared" si="26"/>
        <v>0.006372006071163817</v>
      </c>
      <c r="K69" s="10">
        <f t="shared" si="26"/>
        <v>0.17134776981528493</v>
      </c>
      <c r="L69" s="10">
        <f t="shared" si="26"/>
        <v>0.05713913640863292</v>
      </c>
      <c r="M69" s="10">
        <f t="shared" si="26"/>
        <v>0.03777938025799312</v>
      </c>
      <c r="N69" s="10">
        <f t="shared" si="26"/>
        <v>0.021065921710678195</v>
      </c>
      <c r="O69" s="10">
        <f t="shared" si="26"/>
        <v>0.13879134535332774</v>
      </c>
      <c r="P69" s="10">
        <f t="shared" si="26"/>
        <v>0.019882051730243384</v>
      </c>
      <c r="Q69" s="10">
        <f t="shared" si="26"/>
        <v>0.038197216721675996</v>
      </c>
      <c r="R69" s="13">
        <f t="shared" si="26"/>
        <v>2.3572592295722363</v>
      </c>
      <c r="S69" s="10">
        <f t="shared" si="26"/>
        <v>9.08742078952289</v>
      </c>
      <c r="T69" s="10">
        <f t="shared" si="26"/>
        <v>0.4699963822326186</v>
      </c>
      <c r="U69" s="10">
        <f t="shared" si="26"/>
        <v>0.2990664488810166</v>
      </c>
      <c r="V69" s="10">
        <f t="shared" si="26"/>
        <v>18.94742120039541</v>
      </c>
      <c r="W69" s="10">
        <f t="shared" si="26"/>
        <v>22.480019582602264</v>
      </c>
      <c r="X69" s="10">
        <f t="shared" si="26"/>
        <v>0.051184966801151977</v>
      </c>
      <c r="Y69" s="13">
        <f t="shared" si="26"/>
        <v>51.33510937043535</v>
      </c>
      <c r="Z69" s="10">
        <f t="shared" si="26"/>
        <v>0.010515551002685643</v>
      </c>
      <c r="AA69" s="10">
        <f t="shared" si="26"/>
        <v>0.0010794108645140893</v>
      </c>
      <c r="AB69" s="10">
        <f t="shared" si="26"/>
        <v>0.03656069057225141</v>
      </c>
      <c r="AC69" s="10">
        <f t="shared" si="26"/>
        <v>1.289756704273109</v>
      </c>
      <c r="AD69" s="13">
        <f t="shared" si="26"/>
        <v>1.3379123567125601</v>
      </c>
      <c r="AE69" s="10">
        <f t="shared" si="26"/>
        <v>0.1682836357482772</v>
      </c>
      <c r="AF69" s="10">
        <f t="shared" si="26"/>
        <v>0.0404953172719318</v>
      </c>
      <c r="AG69" s="10">
        <f t="shared" si="26"/>
        <v>3.183983492674108</v>
      </c>
      <c r="AH69" s="10">
        <f t="shared" si="26"/>
        <v>1.375831015791781</v>
      </c>
      <c r="AI69" s="10">
        <f t="shared" si="26"/>
        <v>0.03680442850939976</v>
      </c>
      <c r="AJ69" s="10">
        <f t="shared" si="26"/>
        <v>4.551666697424073</v>
      </c>
      <c r="AK69" s="10">
        <f t="shared" si="26"/>
        <v>0.8413833590360791</v>
      </c>
      <c r="AL69" s="10">
        <f t="shared" si="26"/>
        <v>0.0650432095133006</v>
      </c>
      <c r="AM69" s="10">
        <f t="shared" si="26"/>
        <v>2.160179697535148</v>
      </c>
      <c r="AN69" s="10">
        <f t="shared" si="26"/>
        <v>1.0606778630589737</v>
      </c>
      <c r="AO69" s="10">
        <f t="shared" si="26"/>
        <v>0.05522405261675308</v>
      </c>
      <c r="AP69" s="10">
        <f t="shared" si="26"/>
        <v>11.474833883890907</v>
      </c>
      <c r="AQ69" s="10">
        <f t="shared" si="26"/>
        <v>1.0893344805265577</v>
      </c>
      <c r="AR69" s="10">
        <f t="shared" si="26"/>
        <v>0.011420863340665202</v>
      </c>
      <c r="AS69" s="10">
        <f t="shared" si="26"/>
        <v>2.3720227846223647</v>
      </c>
      <c r="AT69" s="10">
        <f t="shared" si="26"/>
        <v>0.6397424456037859</v>
      </c>
      <c r="AU69" s="10">
        <f t="shared" si="26"/>
        <v>0.00974951748593371</v>
      </c>
      <c r="AV69" s="10">
        <f t="shared" si="26"/>
        <v>0.6561425268033386</v>
      </c>
      <c r="AW69" s="13">
        <f t="shared" si="26"/>
        <v>29.79281927145338</v>
      </c>
      <c r="AX69" s="10">
        <f t="shared" si="26"/>
        <v>1.467685398391399</v>
      </c>
      <c r="AY69" s="10">
        <f t="shared" si="26"/>
        <v>0.10550370707992549</v>
      </c>
      <c r="AZ69" s="10">
        <f t="shared" si="26"/>
        <v>0.9261345217530886</v>
      </c>
      <c r="BA69" s="10">
        <f t="shared" si="26"/>
        <v>0.08395030949495062</v>
      </c>
      <c r="BB69" s="10">
        <f t="shared" si="26"/>
        <v>0.10679203617628102</v>
      </c>
      <c r="BC69" s="10">
        <f t="shared" si="26"/>
        <v>0.5185698711357527</v>
      </c>
      <c r="BD69" s="10">
        <f t="shared" si="26"/>
        <v>0.03871951230127959</v>
      </c>
      <c r="BE69" s="10">
        <f t="shared" si="26"/>
        <v>3.247355356332677</v>
      </c>
      <c r="BF69" s="10">
        <f t="shared" si="26"/>
        <v>5.037053389402344</v>
      </c>
      <c r="BG69" s="10">
        <f t="shared" si="26"/>
        <v>6.8924910260914505</v>
      </c>
      <c r="BH69" s="10">
        <f t="shared" si="24"/>
        <v>562.4555798207975</v>
      </c>
      <c r="BM69" s="10">
        <f t="shared" si="25"/>
        <v>43.75444201792024</v>
      </c>
    </row>
    <row r="70" spans="1:65" ht="15.75">
      <c r="A70" t="s">
        <v>104</v>
      </c>
      <c r="B70" t="s">
        <v>27</v>
      </c>
      <c r="E70" s="10">
        <f t="shared" si="21"/>
        <v>0.1805809439807062</v>
      </c>
      <c r="F70" s="10">
        <f t="shared" si="26"/>
        <v>0.42448026520429344</v>
      </c>
      <c r="G70" s="10">
        <f t="shared" si="26"/>
        <v>0.03323575656086618</v>
      </c>
      <c r="H70" s="10">
        <f t="shared" si="26"/>
        <v>0.32119376019975543</v>
      </c>
      <c r="I70" s="10">
        <f t="shared" si="26"/>
        <v>0.6780946537302877</v>
      </c>
      <c r="J70" s="10">
        <f t="shared" si="26"/>
        <v>0.004687093873968306</v>
      </c>
      <c r="K70" s="10">
        <f t="shared" si="26"/>
        <v>0.07541960142658094</v>
      </c>
      <c r="L70" s="10">
        <f t="shared" si="26"/>
        <v>0.05241023149982744</v>
      </c>
      <c r="M70" s="10">
        <f t="shared" si="26"/>
        <v>0.02641816547145773</v>
      </c>
      <c r="N70" s="10">
        <f t="shared" si="26"/>
        <v>0.03229833778607251</v>
      </c>
      <c r="O70" s="10">
        <f t="shared" si="26"/>
        <v>0.14342507254343018</v>
      </c>
      <c r="P70" s="10">
        <f t="shared" si="26"/>
        <v>0.015424799839786611</v>
      </c>
      <c r="Q70" s="10">
        <f t="shared" si="26"/>
        <v>0.06161397947052884</v>
      </c>
      <c r="R70" s="13">
        <f t="shared" si="26"/>
        <v>2.0492826615875614</v>
      </c>
      <c r="S70" s="10">
        <f t="shared" si="26"/>
        <v>10.356091304588665</v>
      </c>
      <c r="T70" s="10">
        <f t="shared" si="26"/>
        <v>0.3358515810419836</v>
      </c>
      <c r="U70" s="10">
        <f t="shared" si="26"/>
        <v>0.23154243737403432</v>
      </c>
      <c r="V70" s="10">
        <f t="shared" si="26"/>
        <v>22.597928304507704</v>
      </c>
      <c r="W70" s="10">
        <f t="shared" si="26"/>
        <v>23.55170929791595</v>
      </c>
      <c r="X70" s="10">
        <f t="shared" si="26"/>
        <v>0.06519321479246826</v>
      </c>
      <c r="Y70" s="13">
        <f t="shared" si="26"/>
        <v>57.1383161402208</v>
      </c>
      <c r="Z70" s="10">
        <f t="shared" si="26"/>
        <v>0.0023009369926753507</v>
      </c>
      <c r="AA70" s="10">
        <f t="shared" si="26"/>
        <v>0.000596539220323239</v>
      </c>
      <c r="AB70" s="10">
        <f t="shared" si="26"/>
        <v>0.03263921734054293</v>
      </c>
      <c r="AC70" s="10">
        <f t="shared" si="26"/>
        <v>0.8254398411501276</v>
      </c>
      <c r="AD70" s="13">
        <f t="shared" si="26"/>
        <v>0.8609765347036691</v>
      </c>
      <c r="AE70" s="10">
        <f t="shared" si="26"/>
        <v>0.12246097994349922</v>
      </c>
      <c r="AF70" s="10">
        <f t="shared" si="26"/>
        <v>0.031105259345426038</v>
      </c>
      <c r="AG70" s="10">
        <f t="shared" si="26"/>
        <v>2.121463907246673</v>
      </c>
      <c r="AH70" s="10">
        <f t="shared" si="26"/>
        <v>1.163507139296169</v>
      </c>
      <c r="AI70" s="10">
        <f t="shared" si="26"/>
        <v>0.021304972154401396</v>
      </c>
      <c r="AJ70" s="10">
        <f aca="true" t="shared" si="27" ref="F70:BG75">+AJ13/$BH13*100</f>
        <v>3.001785356666539</v>
      </c>
      <c r="AK70" s="10">
        <f t="shared" si="27"/>
        <v>0.6832078470473439</v>
      </c>
      <c r="AL70" s="10">
        <f t="shared" si="27"/>
        <v>0.05846084359167743</v>
      </c>
      <c r="AM70" s="10">
        <f t="shared" si="27"/>
        <v>2.0274663701014544</v>
      </c>
      <c r="AN70" s="10">
        <f t="shared" si="27"/>
        <v>1.2149799520212028</v>
      </c>
      <c r="AO70" s="10">
        <f t="shared" si="27"/>
        <v>0.07380042354284642</v>
      </c>
      <c r="AP70" s="10">
        <f t="shared" si="27"/>
        <v>9.53516811753527</v>
      </c>
      <c r="AQ70" s="10">
        <f t="shared" si="27"/>
        <v>1.08161082633465</v>
      </c>
      <c r="AR70" s="10">
        <f t="shared" si="27"/>
        <v>0.009970726968259853</v>
      </c>
      <c r="AS70" s="10">
        <f t="shared" si="27"/>
        <v>1.9598017785390756</v>
      </c>
      <c r="AT70" s="10">
        <f t="shared" si="27"/>
        <v>0.6248322233442841</v>
      </c>
      <c r="AU70" s="10">
        <f t="shared" si="27"/>
        <v>0.011675124740611964</v>
      </c>
      <c r="AV70" s="10">
        <f t="shared" si="27"/>
        <v>0.6226165062402264</v>
      </c>
      <c r="AW70" s="13">
        <f t="shared" si="27"/>
        <v>24.36521835465961</v>
      </c>
      <c r="AX70" s="10">
        <f t="shared" si="27"/>
        <v>1.271736397840528</v>
      </c>
      <c r="AY70" s="10">
        <f t="shared" si="27"/>
        <v>0.10055946856877458</v>
      </c>
      <c r="AZ70" s="10">
        <f t="shared" si="27"/>
        <v>0.7310162045618207</v>
      </c>
      <c r="BA70" s="10">
        <f t="shared" si="27"/>
        <v>0.06067656069573517</v>
      </c>
      <c r="BB70" s="10">
        <f t="shared" si="27"/>
        <v>0.10141166745495063</v>
      </c>
      <c r="BC70" s="10">
        <f t="shared" si="27"/>
        <v>0.5173699437974835</v>
      </c>
      <c r="BD70" s="10">
        <f t="shared" si="27"/>
        <v>0.03451405489013026</v>
      </c>
      <c r="BE70" s="10">
        <f t="shared" si="27"/>
        <v>2.817284297809423</v>
      </c>
      <c r="BF70" s="10">
        <f t="shared" si="27"/>
        <v>4.13495421561484</v>
      </c>
      <c r="BG70" s="10">
        <f t="shared" si="27"/>
        <v>8.633967795404091</v>
      </c>
      <c r="BH70" s="10">
        <f t="shared" si="24"/>
        <v>587.3350828396059</v>
      </c>
      <c r="BM70" s="10">
        <f t="shared" si="25"/>
        <v>41.26649171603942</v>
      </c>
    </row>
    <row r="71" spans="1:65" ht="15.75">
      <c r="A71" t="s">
        <v>105</v>
      </c>
      <c r="B71" t="s">
        <v>48</v>
      </c>
      <c r="E71" s="10">
        <f t="shared" si="21"/>
        <v>0.20630336115783793</v>
      </c>
      <c r="F71" s="10">
        <f t="shared" si="27"/>
        <v>0.46444705409379927</v>
      </c>
      <c r="G71" s="10">
        <f t="shared" si="27"/>
        <v>0.06524123387042738</v>
      </c>
      <c r="H71" s="10">
        <f t="shared" si="27"/>
        <v>0.30963136939586616</v>
      </c>
      <c r="I71" s="10">
        <f t="shared" si="27"/>
        <v>0.7077792236645825</v>
      </c>
      <c r="J71" s="10">
        <f t="shared" si="27"/>
        <v>0.0056424850914964225</v>
      </c>
      <c r="K71" s="10">
        <f t="shared" si="27"/>
        <v>0.09204303805503539</v>
      </c>
      <c r="L71" s="10">
        <f t="shared" si="27"/>
        <v>0.05184033177812338</v>
      </c>
      <c r="M71" s="10">
        <f t="shared" si="27"/>
        <v>0.02221728504776716</v>
      </c>
      <c r="N71" s="10">
        <f t="shared" si="27"/>
        <v>0.032444289276104425</v>
      </c>
      <c r="O71" s="10">
        <f t="shared" si="27"/>
        <v>0.12836653583154362</v>
      </c>
      <c r="P71" s="10">
        <f t="shared" si="27"/>
        <v>0.01657479995627074</v>
      </c>
      <c r="Q71" s="10">
        <f t="shared" si="27"/>
        <v>0.03914474032225643</v>
      </c>
      <c r="R71" s="13">
        <f t="shared" si="27"/>
        <v>2.141675747541111</v>
      </c>
      <c r="S71" s="10">
        <f t="shared" si="27"/>
        <v>11.848160726187832</v>
      </c>
      <c r="T71" s="10">
        <f t="shared" si="27"/>
        <v>0.30504685025902534</v>
      </c>
      <c r="U71" s="10">
        <f t="shared" si="27"/>
        <v>0.3240902374428257</v>
      </c>
      <c r="V71" s="10">
        <f t="shared" si="27"/>
        <v>19.694741556550042</v>
      </c>
      <c r="W71" s="10">
        <f t="shared" si="27"/>
        <v>19.93913169207548</v>
      </c>
      <c r="X71" s="10">
        <f t="shared" si="27"/>
        <v>0.014458868046959582</v>
      </c>
      <c r="Y71" s="13">
        <f t="shared" si="27"/>
        <v>52.12562993056217</v>
      </c>
      <c r="Z71" s="10">
        <f t="shared" si="27"/>
        <v>0.004584519136840843</v>
      </c>
      <c r="AA71" s="10">
        <f t="shared" si="27"/>
        <v>0.001763276591092632</v>
      </c>
      <c r="AB71" s="10">
        <f t="shared" si="27"/>
        <v>0.08181603382669812</v>
      </c>
      <c r="AC71" s="10">
        <f t="shared" si="27"/>
        <v>3.633055088287259</v>
      </c>
      <c r="AD71" s="13">
        <f t="shared" si="27"/>
        <v>3.7212189178418904</v>
      </c>
      <c r="AE71" s="10">
        <f t="shared" si="27"/>
        <v>0.09380631464612803</v>
      </c>
      <c r="AF71" s="10">
        <f t="shared" si="27"/>
        <v>0.03702880841294527</v>
      </c>
      <c r="AG71" s="10">
        <f t="shared" si="27"/>
        <v>1.9590002927039143</v>
      </c>
      <c r="AH71" s="10">
        <f t="shared" si="27"/>
        <v>1.3422061411397115</v>
      </c>
      <c r="AI71" s="10">
        <f t="shared" si="27"/>
        <v>0.027154459502826536</v>
      </c>
      <c r="AJ71" s="10">
        <f t="shared" si="27"/>
        <v>3.758953036891273</v>
      </c>
      <c r="AK71" s="10">
        <f t="shared" si="27"/>
        <v>0.7091898449374565</v>
      </c>
      <c r="AL71" s="10">
        <f t="shared" si="27"/>
        <v>0.08745851891819455</v>
      </c>
      <c r="AM71" s="10">
        <f t="shared" si="27"/>
        <v>2.193516079319234</v>
      </c>
      <c r="AN71" s="10">
        <f t="shared" si="27"/>
        <v>1.455761153606077</v>
      </c>
      <c r="AO71" s="10">
        <f t="shared" si="27"/>
        <v>0.05430891900565307</v>
      </c>
      <c r="AP71" s="10">
        <f t="shared" si="27"/>
        <v>11.660195441577356</v>
      </c>
      <c r="AQ71" s="10">
        <f t="shared" si="27"/>
        <v>0.9958986186491184</v>
      </c>
      <c r="AR71" s="10">
        <f t="shared" si="27"/>
        <v>0.008111072319026106</v>
      </c>
      <c r="AS71" s="10">
        <f t="shared" si="27"/>
        <v>2.0034348627994483</v>
      </c>
      <c r="AT71" s="10">
        <f t="shared" si="27"/>
        <v>0.6023352835172431</v>
      </c>
      <c r="AU71" s="10">
        <f t="shared" si="27"/>
        <v>0.011990280819429898</v>
      </c>
      <c r="AV71" s="10">
        <f t="shared" si="27"/>
        <v>0.5318042198735379</v>
      </c>
      <c r="AW71" s="13">
        <f t="shared" si="27"/>
        <v>27.532153348638573</v>
      </c>
      <c r="AX71" s="10">
        <f t="shared" si="27"/>
        <v>1.0657243716563867</v>
      </c>
      <c r="AY71" s="10">
        <f t="shared" si="27"/>
        <v>0.0828739997813537</v>
      </c>
      <c r="AZ71" s="10">
        <f t="shared" si="27"/>
        <v>0.6577021684775517</v>
      </c>
      <c r="BA71" s="10">
        <f t="shared" si="27"/>
        <v>0.06770982109795708</v>
      </c>
      <c r="BB71" s="10">
        <f t="shared" si="27"/>
        <v>0.09027976146394276</v>
      </c>
      <c r="BC71" s="10">
        <f t="shared" si="27"/>
        <v>0.3762832245391677</v>
      </c>
      <c r="BD71" s="10">
        <f t="shared" si="27"/>
        <v>0.027507114821045058</v>
      </c>
      <c r="BE71" s="10">
        <f t="shared" si="27"/>
        <v>2.3680804618374047</v>
      </c>
      <c r="BF71" s="10">
        <f t="shared" si="27"/>
        <v>5.585354929945021</v>
      </c>
      <c r="BG71" s="10">
        <f t="shared" si="27"/>
        <v>6.525886663633831</v>
      </c>
      <c r="BH71" s="10">
        <f t="shared" si="24"/>
        <v>554.2875908213949</v>
      </c>
      <c r="BM71" s="10">
        <f t="shared" si="25"/>
        <v>44.571240917860514</v>
      </c>
    </row>
    <row r="72" spans="1:65" ht="15.75">
      <c r="A72" t="s">
        <v>106</v>
      </c>
      <c r="B72" t="s">
        <v>52</v>
      </c>
      <c r="E72" s="10">
        <f t="shared" si="21"/>
        <v>0.19591717224779434</v>
      </c>
      <c r="F72" s="10">
        <f t="shared" si="27"/>
        <v>0.3783867752762134</v>
      </c>
      <c r="G72" s="10">
        <f t="shared" si="27"/>
        <v>0.08336830474179177</v>
      </c>
      <c r="H72" s="10">
        <f t="shared" si="27"/>
        <v>0.3383752885348211</v>
      </c>
      <c r="I72" s="10">
        <f t="shared" si="27"/>
        <v>0.4864641604063153</v>
      </c>
      <c r="J72" s="10">
        <f t="shared" si="27"/>
        <v>0.007319982259807699</v>
      </c>
      <c r="K72" s="10">
        <f t="shared" si="27"/>
        <v>0.04600658533426649</v>
      </c>
      <c r="L72" s="10">
        <f t="shared" si="27"/>
        <v>0.021893702596076425</v>
      </c>
      <c r="M72" s="10">
        <f t="shared" si="27"/>
        <v>0.014209377327862005</v>
      </c>
      <c r="N72" s="10">
        <f t="shared" si="27"/>
        <v>0.012718883202561794</v>
      </c>
      <c r="O72" s="10">
        <f t="shared" si="27"/>
        <v>0.026862016347077123</v>
      </c>
      <c r="P72" s="10">
        <f t="shared" si="27"/>
        <v>0.011460243718974951</v>
      </c>
      <c r="Q72" s="10">
        <f t="shared" si="27"/>
        <v>0.03765981823258532</v>
      </c>
      <c r="R72" s="13">
        <f t="shared" si="27"/>
        <v>1.6606423102261476</v>
      </c>
      <c r="S72" s="10">
        <f t="shared" si="27"/>
        <v>21.808446332109252</v>
      </c>
      <c r="T72" s="10">
        <f t="shared" si="27"/>
        <v>0.27676819802241237</v>
      </c>
      <c r="U72" s="10">
        <f t="shared" si="27"/>
        <v>0.3074392549119234</v>
      </c>
      <c r="V72" s="10">
        <f t="shared" si="27"/>
        <v>44.509268058081574</v>
      </c>
      <c r="W72" s="10">
        <f t="shared" si="27"/>
        <v>16.619705061022486</v>
      </c>
      <c r="X72" s="10">
        <f t="shared" si="27"/>
        <v>0.010565947243794824</v>
      </c>
      <c r="Y72" s="13">
        <f t="shared" si="27"/>
        <v>83.53219285139144</v>
      </c>
      <c r="Z72" s="10">
        <f t="shared" si="27"/>
        <v>0.010334092602081459</v>
      </c>
      <c r="AA72" s="10">
        <f t="shared" si="27"/>
        <v>0.0010599069335468162</v>
      </c>
      <c r="AB72" s="10">
        <f t="shared" si="27"/>
        <v>0.016494801653322327</v>
      </c>
      <c r="AC72" s="10">
        <f t="shared" si="27"/>
        <v>0.27156802962969834</v>
      </c>
      <c r="AD72" s="13">
        <f t="shared" si="27"/>
        <v>0.29945683081864893</v>
      </c>
      <c r="AE72" s="10">
        <f t="shared" si="27"/>
        <v>0.08018858394115132</v>
      </c>
      <c r="AF72" s="10">
        <f t="shared" si="27"/>
        <v>0.008181156643314487</v>
      </c>
      <c r="AG72" s="10">
        <f t="shared" si="27"/>
        <v>0.23771725193954688</v>
      </c>
      <c r="AH72" s="10">
        <f t="shared" si="27"/>
        <v>0.4225054013850997</v>
      </c>
      <c r="AI72" s="10">
        <f t="shared" si="27"/>
        <v>0.010897168160528204</v>
      </c>
      <c r="AJ72" s="10">
        <f t="shared" si="27"/>
        <v>0.6695299610848544</v>
      </c>
      <c r="AK72" s="10">
        <f t="shared" si="27"/>
        <v>0.27786122704763255</v>
      </c>
      <c r="AL72" s="10">
        <f t="shared" si="27"/>
        <v>0.037262353132505255</v>
      </c>
      <c r="AM72" s="10">
        <f t="shared" si="27"/>
        <v>0.5326694782906218</v>
      </c>
      <c r="AN72" s="10">
        <f t="shared" si="27"/>
        <v>0.32373532401520566</v>
      </c>
      <c r="AO72" s="10">
        <f t="shared" si="27"/>
        <v>0.007220615984787686</v>
      </c>
      <c r="AP72" s="10">
        <f t="shared" si="27"/>
        <v>0.7804558460988635</v>
      </c>
      <c r="AQ72" s="10">
        <f t="shared" si="27"/>
        <v>0.5277342866312945</v>
      </c>
      <c r="AR72" s="10">
        <f t="shared" si="27"/>
        <v>0.014043766869495315</v>
      </c>
      <c r="AS72" s="10">
        <f t="shared" si="27"/>
        <v>0.7775079799399365</v>
      </c>
      <c r="AT72" s="10">
        <f t="shared" si="27"/>
        <v>0.5229315833386604</v>
      </c>
      <c r="AU72" s="10">
        <f t="shared" si="27"/>
        <v>0.020403208470776216</v>
      </c>
      <c r="AV72" s="10">
        <f t="shared" si="27"/>
        <v>0.6987436459407386</v>
      </c>
      <c r="AW72" s="13">
        <f t="shared" si="27"/>
        <v>5.949588838915013</v>
      </c>
      <c r="AX72" s="10">
        <f t="shared" si="27"/>
        <v>0.9737232510127907</v>
      </c>
      <c r="AY72" s="10">
        <f t="shared" si="27"/>
        <v>0.06558174151320927</v>
      </c>
      <c r="AZ72" s="10">
        <f t="shared" si="27"/>
        <v>1.455848417409899</v>
      </c>
      <c r="BA72" s="10">
        <f t="shared" si="27"/>
        <v>0.05312783504403416</v>
      </c>
      <c r="BB72" s="10">
        <f t="shared" si="27"/>
        <v>0.04905381776821359</v>
      </c>
      <c r="BC72" s="10">
        <f t="shared" si="27"/>
        <v>0.18995519574659347</v>
      </c>
      <c r="BD72" s="10">
        <f t="shared" si="27"/>
        <v>0.02841875465572401</v>
      </c>
      <c r="BE72" s="10">
        <f t="shared" si="27"/>
        <v>2.815709013150464</v>
      </c>
      <c r="BF72" s="10">
        <f t="shared" si="27"/>
        <v>0.9074128234827681</v>
      </c>
      <c r="BG72" s="10">
        <f t="shared" si="27"/>
        <v>4.834997332015516</v>
      </c>
      <c r="BH72" s="10">
        <f t="shared" si="24"/>
        <v>557.2395873323371</v>
      </c>
      <c r="BM72" s="10">
        <f t="shared" si="25"/>
        <v>44.276041266766285</v>
      </c>
    </row>
    <row r="73" spans="1:65" ht="15.75">
      <c r="A73" t="s">
        <v>107</v>
      </c>
      <c r="B73" t="s">
        <v>49</v>
      </c>
      <c r="E73" s="10">
        <f t="shared" si="21"/>
        <v>0.14942626880964735</v>
      </c>
      <c r="F73" s="10">
        <f t="shared" si="27"/>
        <v>0.5106765890087948</v>
      </c>
      <c r="G73" s="10">
        <f t="shared" si="27"/>
        <v>0.0009852281459976748</v>
      </c>
      <c r="H73" s="10">
        <f t="shared" si="27"/>
        <v>0.2683104650933668</v>
      </c>
      <c r="I73" s="10">
        <f t="shared" si="27"/>
        <v>0.6285755571465166</v>
      </c>
      <c r="J73" s="10">
        <f t="shared" si="27"/>
        <v>0.0016420469099961245</v>
      </c>
      <c r="K73" s="10">
        <f t="shared" si="27"/>
        <v>0.06798074207383957</v>
      </c>
      <c r="L73" s="10">
        <f t="shared" si="27"/>
        <v>0.027586388087934895</v>
      </c>
      <c r="M73" s="10">
        <f t="shared" si="27"/>
        <v>0.011494328369972873</v>
      </c>
      <c r="N73" s="10">
        <f t="shared" si="27"/>
        <v>0.010180690841975974</v>
      </c>
      <c r="O73" s="10">
        <f t="shared" si="27"/>
        <v>0.047290951007888396</v>
      </c>
      <c r="P73" s="10">
        <f t="shared" si="27"/>
        <v>0.008210234549980624</v>
      </c>
      <c r="Q73" s="10">
        <f t="shared" si="27"/>
        <v>0.013793194043967448</v>
      </c>
      <c r="R73" s="13">
        <f t="shared" si="27"/>
        <v>1.746152684089879</v>
      </c>
      <c r="S73" s="10">
        <f t="shared" si="27"/>
        <v>19.744957273939402</v>
      </c>
      <c r="T73" s="10">
        <f t="shared" si="27"/>
        <v>0.1461421749896551</v>
      </c>
      <c r="U73" s="10">
        <f t="shared" si="27"/>
        <v>0.16650355667360706</v>
      </c>
      <c r="V73" s="10">
        <f t="shared" si="27"/>
        <v>41.387463957070324</v>
      </c>
      <c r="W73" s="10">
        <f t="shared" si="27"/>
        <v>24.04547813121925</v>
      </c>
      <c r="X73" s="10">
        <f t="shared" si="27"/>
        <v>0.004269321965989925</v>
      </c>
      <c r="Y73" s="13">
        <f t="shared" si="27"/>
        <v>85.49481441585823</v>
      </c>
      <c r="Z73" s="10">
        <f t="shared" si="27"/>
        <v>0.00065681876399845</v>
      </c>
      <c r="AA73" s="10">
        <f t="shared" si="27"/>
        <v>0</v>
      </c>
      <c r="AB73" s="10">
        <f t="shared" si="27"/>
        <v>0.012151147133971323</v>
      </c>
      <c r="AC73" s="10">
        <f t="shared" si="27"/>
        <v>0.33596279778520716</v>
      </c>
      <c r="AD73" s="13">
        <f t="shared" si="27"/>
        <v>0.34877076368317694</v>
      </c>
      <c r="AE73" s="10">
        <f t="shared" si="27"/>
        <v>0.04564890409789227</v>
      </c>
      <c r="AF73" s="10">
        <f t="shared" si="27"/>
        <v>0.008867053313979073</v>
      </c>
      <c r="AG73" s="10">
        <f t="shared" si="27"/>
        <v>0.4387549343509645</v>
      </c>
      <c r="AH73" s="10">
        <f t="shared" si="27"/>
        <v>0.5247981924347614</v>
      </c>
      <c r="AI73" s="10">
        <f t="shared" si="27"/>
        <v>0.015435240953963572</v>
      </c>
      <c r="AJ73" s="10">
        <f t="shared" si="27"/>
        <v>1.1307135022233314</v>
      </c>
      <c r="AK73" s="10">
        <f t="shared" si="27"/>
        <v>0.19606040105353728</v>
      </c>
      <c r="AL73" s="10">
        <f t="shared" si="27"/>
        <v>0.03743866954791165</v>
      </c>
      <c r="AM73" s="10">
        <f t="shared" si="27"/>
        <v>0.6525494420324599</v>
      </c>
      <c r="AN73" s="10">
        <f t="shared" si="27"/>
        <v>0.21248087015349856</v>
      </c>
      <c r="AO73" s="10">
        <f t="shared" si="27"/>
        <v>0</v>
      </c>
      <c r="AP73" s="10">
        <f t="shared" si="27"/>
        <v>0.5757016466446414</v>
      </c>
      <c r="AQ73" s="10">
        <f t="shared" si="27"/>
        <v>0.45845949727091806</v>
      </c>
      <c r="AR73" s="10">
        <f t="shared" si="27"/>
        <v>0.0029556844379930248</v>
      </c>
      <c r="AS73" s="10">
        <f t="shared" si="27"/>
        <v>0.6449960262464779</v>
      </c>
      <c r="AT73" s="10">
        <f t="shared" si="27"/>
        <v>0.17471379122358768</v>
      </c>
      <c r="AU73" s="10">
        <f t="shared" si="27"/>
        <v>0.0105091002239752</v>
      </c>
      <c r="AV73" s="10">
        <f t="shared" si="27"/>
        <v>0.42955947165498626</v>
      </c>
      <c r="AW73" s="13">
        <f t="shared" si="27"/>
        <v>5.559642427864879</v>
      </c>
      <c r="AX73" s="10">
        <f t="shared" si="27"/>
        <v>0.9734054082457028</v>
      </c>
      <c r="AY73" s="10">
        <f t="shared" si="27"/>
        <v>0.04006594460390544</v>
      </c>
      <c r="AZ73" s="10">
        <f t="shared" si="27"/>
        <v>1.161912393513258</v>
      </c>
      <c r="BA73" s="10">
        <f t="shared" si="27"/>
        <v>0.11001714296974036</v>
      </c>
      <c r="BB73" s="10">
        <f t="shared" si="27"/>
        <v>0.07356370156782639</v>
      </c>
      <c r="BC73" s="10">
        <f t="shared" si="27"/>
        <v>0.19803085734553263</v>
      </c>
      <c r="BD73" s="10">
        <f t="shared" si="27"/>
        <v>0.00853864393197985</v>
      </c>
      <c r="BE73" s="10">
        <f t="shared" si="27"/>
        <v>2.5655340921779453</v>
      </c>
      <c r="BF73" s="10">
        <f t="shared" si="27"/>
        <v>0.8959007940938856</v>
      </c>
      <c r="BG73" s="10">
        <f t="shared" si="27"/>
        <v>3.3891848222320013</v>
      </c>
      <c r="BH73" s="10">
        <f t="shared" si="24"/>
        <v>594.7644756271926</v>
      </c>
      <c r="BM73" s="10">
        <f t="shared" si="25"/>
        <v>40.52355243728075</v>
      </c>
    </row>
    <row r="74" spans="1:65" ht="15.75">
      <c r="A74" t="s">
        <v>108</v>
      </c>
      <c r="B74" t="s">
        <v>50</v>
      </c>
      <c r="E74" s="10">
        <f t="shared" si="21"/>
        <v>0.6280902038027093</v>
      </c>
      <c r="F74" s="10">
        <f t="shared" si="27"/>
        <v>0.9416328335410219</v>
      </c>
      <c r="G74" s="10">
        <f t="shared" si="27"/>
        <v>0.3039956586405113</v>
      </c>
      <c r="H74" s="10">
        <f t="shared" si="27"/>
        <v>0.18943200546689712</v>
      </c>
      <c r="I74" s="10">
        <f t="shared" si="27"/>
        <v>0.6697953933352092</v>
      </c>
      <c r="J74" s="10">
        <f t="shared" si="27"/>
        <v>0.003517305141295172</v>
      </c>
      <c r="K74" s="10">
        <f t="shared" si="27"/>
        <v>0.06381396470635527</v>
      </c>
      <c r="L74" s="10">
        <f t="shared" si="27"/>
        <v>0.053764521445511915</v>
      </c>
      <c r="M74" s="10">
        <f t="shared" si="27"/>
        <v>0.03818788439120473</v>
      </c>
      <c r="N74" s="10">
        <f t="shared" si="27"/>
        <v>0.007034610282590344</v>
      </c>
      <c r="O74" s="10">
        <f t="shared" si="27"/>
        <v>0.06833621417373477</v>
      </c>
      <c r="P74" s="10">
        <f t="shared" si="27"/>
        <v>0.023616191662981872</v>
      </c>
      <c r="Q74" s="10">
        <f t="shared" si="27"/>
        <v>0.02864091329340355</v>
      </c>
      <c r="R74" s="13">
        <f t="shared" si="27"/>
        <v>3.0198576998834263</v>
      </c>
      <c r="S74" s="10">
        <f t="shared" si="27"/>
        <v>25.633617397596176</v>
      </c>
      <c r="T74" s="10">
        <f t="shared" si="27"/>
        <v>5.194054749366885</v>
      </c>
      <c r="U74" s="10">
        <f t="shared" si="27"/>
        <v>1.029062989910359</v>
      </c>
      <c r="V74" s="10">
        <f t="shared" si="27"/>
        <v>28.796679663946616</v>
      </c>
      <c r="W74" s="10">
        <f t="shared" si="27"/>
        <v>14.098363950637136</v>
      </c>
      <c r="X74" s="10">
        <f t="shared" si="27"/>
        <v>0.8336013184869558</v>
      </c>
      <c r="Y74" s="13">
        <f t="shared" si="27"/>
        <v>75.58538006994414</v>
      </c>
      <c r="Z74" s="10">
        <f t="shared" si="27"/>
        <v>0.00401977730433734</v>
      </c>
      <c r="AA74" s="10">
        <f t="shared" si="27"/>
        <v>0</v>
      </c>
      <c r="AB74" s="10">
        <f t="shared" si="27"/>
        <v>0.005527193793463842</v>
      </c>
      <c r="AC74" s="10">
        <f t="shared" si="27"/>
        <v>0.4703139446074688</v>
      </c>
      <c r="AD74" s="13">
        <f t="shared" si="27"/>
        <v>0.47986091570526995</v>
      </c>
      <c r="AE74" s="10">
        <f t="shared" si="27"/>
        <v>0.15827873135828274</v>
      </c>
      <c r="AF74" s="10">
        <f t="shared" si="27"/>
        <v>0.00803955460867468</v>
      </c>
      <c r="AG74" s="10">
        <f t="shared" si="27"/>
        <v>0.5019696908791252</v>
      </c>
      <c r="AH74" s="10">
        <f t="shared" si="27"/>
        <v>0.42207661695542065</v>
      </c>
      <c r="AI74" s="10">
        <f t="shared" si="27"/>
        <v>0.006029665956506009</v>
      </c>
      <c r="AJ74" s="10">
        <f t="shared" si="27"/>
        <v>0.8632471761064436</v>
      </c>
      <c r="AK74" s="10">
        <f t="shared" si="27"/>
        <v>0.1638059251517466</v>
      </c>
      <c r="AL74" s="10">
        <f t="shared" si="27"/>
        <v>0.00803955460867468</v>
      </c>
      <c r="AM74" s="10">
        <f t="shared" si="27"/>
        <v>0.1854122281625598</v>
      </c>
      <c r="AN74" s="10">
        <f t="shared" si="27"/>
        <v>0.11858343047795152</v>
      </c>
      <c r="AO74" s="10">
        <f t="shared" si="27"/>
        <v>0.0015074164891265022</v>
      </c>
      <c r="AP74" s="10">
        <f t="shared" si="27"/>
        <v>1.1109659524862323</v>
      </c>
      <c r="AQ74" s="10">
        <f t="shared" si="27"/>
        <v>0.21204325280379466</v>
      </c>
      <c r="AR74" s="10">
        <f t="shared" si="27"/>
        <v>0.003517305141295172</v>
      </c>
      <c r="AS74" s="10">
        <f t="shared" si="27"/>
        <v>0.6079913172810226</v>
      </c>
      <c r="AT74" s="10">
        <f t="shared" si="27"/>
        <v>0.24219158258632473</v>
      </c>
      <c r="AU74" s="10">
        <f t="shared" si="27"/>
        <v>0.010551915423885517</v>
      </c>
      <c r="AV74" s="10">
        <f t="shared" si="27"/>
        <v>0.4446878642923182</v>
      </c>
      <c r="AW74" s="13">
        <f t="shared" si="27"/>
        <v>5.0689391807693855</v>
      </c>
      <c r="AX74" s="10">
        <f t="shared" si="27"/>
        <v>0.9150018088997869</v>
      </c>
      <c r="AY74" s="10">
        <f t="shared" si="27"/>
        <v>0.09798207179322266</v>
      </c>
      <c r="AZ74" s="10">
        <f t="shared" si="27"/>
        <v>0.4391606704988543</v>
      </c>
      <c r="BA74" s="10">
        <f t="shared" si="27"/>
        <v>0.26580777424930657</v>
      </c>
      <c r="BB74" s="10">
        <f t="shared" si="27"/>
        <v>0.1607910921734936</v>
      </c>
      <c r="BC74" s="10">
        <f t="shared" si="27"/>
        <v>1.773726735538851</v>
      </c>
      <c r="BD74" s="10">
        <f t="shared" si="27"/>
        <v>0.006532138119548178</v>
      </c>
      <c r="BE74" s="10">
        <f t="shared" si="27"/>
        <v>3.6590022912730635</v>
      </c>
      <c r="BF74" s="10">
        <f t="shared" si="27"/>
        <v>0.94816497166057</v>
      </c>
      <c r="BG74" s="10">
        <f t="shared" si="27"/>
        <v>11.23879487076416</v>
      </c>
      <c r="BH74" s="10">
        <f t="shared" si="24"/>
        <v>449.45302125583794</v>
      </c>
      <c r="BM74" s="10">
        <f t="shared" si="25"/>
        <v>55.05469787441621</v>
      </c>
    </row>
    <row r="75" spans="2:65" s="5" customFormat="1" ht="15.75">
      <c r="B75" s="12" t="s">
        <v>51</v>
      </c>
      <c r="E75" s="10">
        <f t="shared" si="21"/>
        <v>0.26578139459132577</v>
      </c>
      <c r="F75" s="10">
        <f t="shared" si="27"/>
        <v>0.6107182073883808</v>
      </c>
      <c r="G75" s="10">
        <f t="shared" si="27"/>
        <v>0.06518830880144595</v>
      </c>
      <c r="H75" s="10">
        <f t="shared" si="27"/>
        <v>0.3428544437585982</v>
      </c>
      <c r="I75" s="10">
        <f t="shared" si="27"/>
        <v>0.64030308458109</v>
      </c>
      <c r="J75" s="10">
        <f t="shared" si="27"/>
        <v>0.011444564796721844</v>
      </c>
      <c r="K75" s="10">
        <f t="shared" si="27"/>
        <v>0.12304600139434077</v>
      </c>
      <c r="L75" s="10">
        <f t="shared" si="27"/>
        <v>0.06120133393513234</v>
      </c>
      <c r="M75" s="10">
        <f t="shared" si="27"/>
        <v>0.03948036258277417</v>
      </c>
      <c r="N75" s="10">
        <f t="shared" si="27"/>
        <v>0.02857755233264271</v>
      </c>
      <c r="O75" s="10">
        <f t="shared" si="27"/>
        <v>0.09953893302119242</v>
      </c>
      <c r="P75" s="10">
        <f aca="true" t="shared" si="28" ref="F75:BG76">+P18/$BH18*100</f>
        <v>0.019029128448987208</v>
      </c>
      <c r="Q75" s="10">
        <f t="shared" si="28"/>
        <v>0.051593655647943513</v>
      </c>
      <c r="R75" s="13">
        <f t="shared" si="28"/>
        <v>2.3587569712805756</v>
      </c>
      <c r="S75" s="10">
        <f t="shared" si="28"/>
        <v>15.107773602129365</v>
      </c>
      <c r="T75" s="10">
        <f t="shared" si="28"/>
        <v>0.5014869469320948</v>
      </c>
      <c r="U75" s="10">
        <f t="shared" si="28"/>
        <v>0.25030753035433795</v>
      </c>
      <c r="V75" s="10">
        <f t="shared" si="28"/>
        <v>30.865500291700965</v>
      </c>
      <c r="W75" s="10">
        <f t="shared" si="28"/>
        <v>16.74063027046757</v>
      </c>
      <c r="X75" s="10">
        <f t="shared" si="28"/>
        <v>0.07529541706127277</v>
      </c>
      <c r="Y75" s="13">
        <f t="shared" si="28"/>
        <v>63.54099405864561</v>
      </c>
      <c r="Z75" s="10">
        <f t="shared" si="28"/>
        <v>0.007432195186036818</v>
      </c>
      <c r="AA75" s="10">
        <f t="shared" si="28"/>
        <v>0.0009988599452760189</v>
      </c>
      <c r="AB75" s="10">
        <f t="shared" si="28"/>
        <v>0.030304394949899557</v>
      </c>
      <c r="AC75" s="10">
        <f t="shared" si="28"/>
        <v>0.8445106889865025</v>
      </c>
      <c r="AD75" s="13">
        <f t="shared" si="28"/>
        <v>0.8832461390677149</v>
      </c>
      <c r="AE75" s="10">
        <f t="shared" si="28"/>
        <v>0.14972741281391713</v>
      </c>
      <c r="AF75" s="10">
        <f t="shared" si="28"/>
        <v>0.0353156245058606</v>
      </c>
      <c r="AG75" s="10">
        <f t="shared" si="28"/>
        <v>1.8085290449849274</v>
      </c>
      <c r="AH75" s="10">
        <f t="shared" si="28"/>
        <v>1.0046668768222844</v>
      </c>
      <c r="AI75" s="10">
        <f t="shared" si="28"/>
        <v>0.03472308047052737</v>
      </c>
      <c r="AJ75" s="10">
        <f t="shared" si="28"/>
        <v>3.241926926115176</v>
      </c>
      <c r="AK75" s="10">
        <f t="shared" si="28"/>
        <v>0.5625443773157891</v>
      </c>
      <c r="AL75" s="10">
        <f t="shared" si="28"/>
        <v>0.049435102376372456</v>
      </c>
      <c r="AM75" s="10">
        <f t="shared" si="28"/>
        <v>1.487319388345573</v>
      </c>
      <c r="AN75" s="10">
        <f t="shared" si="28"/>
        <v>0.8119884863614986</v>
      </c>
      <c r="AO75" s="10">
        <f t="shared" si="28"/>
        <v>0.03473154538531784</v>
      </c>
      <c r="AP75" s="10">
        <f t="shared" si="28"/>
        <v>5.903186092348157</v>
      </c>
      <c r="AQ75" s="10">
        <f t="shared" si="28"/>
        <v>0.8453825752099214</v>
      </c>
      <c r="AR75" s="10">
        <f t="shared" si="28"/>
        <v>0.014508863950873698</v>
      </c>
      <c r="AS75" s="10">
        <f t="shared" si="28"/>
        <v>1.7455585438585857</v>
      </c>
      <c r="AT75" s="10">
        <f t="shared" si="28"/>
        <v>0.6182519815519033</v>
      </c>
      <c r="AU75" s="10">
        <f t="shared" si="28"/>
        <v>0.021441629164272506</v>
      </c>
      <c r="AV75" s="10">
        <f t="shared" si="28"/>
        <v>0.874188680241907</v>
      </c>
      <c r="AW75" s="13">
        <f t="shared" si="28"/>
        <v>19.243426231822866</v>
      </c>
      <c r="AX75" s="10">
        <f t="shared" si="28"/>
        <v>1.2454175183781766</v>
      </c>
      <c r="AY75" s="10">
        <f t="shared" si="28"/>
        <v>0.1736915865857511</v>
      </c>
      <c r="AZ75" s="10">
        <f t="shared" si="28"/>
        <v>1.0826287420425569</v>
      </c>
      <c r="BA75" s="10">
        <f t="shared" si="28"/>
        <v>0.09266542221132694</v>
      </c>
      <c r="BB75" s="10">
        <f t="shared" si="28"/>
        <v>0.1351338997151387</v>
      </c>
      <c r="BC75" s="10">
        <f t="shared" si="28"/>
        <v>0.5758512233664154</v>
      </c>
      <c r="BD75" s="10">
        <f t="shared" si="28"/>
        <v>0.06063418464417054</v>
      </c>
      <c r="BE75" s="10">
        <f t="shared" si="28"/>
        <v>3.3660225769435357</v>
      </c>
      <c r="BF75" s="10">
        <f t="shared" si="28"/>
        <v>3.684650434571796</v>
      </c>
      <c r="BG75" s="10">
        <f t="shared" si="28"/>
        <v>6.922903587667905</v>
      </c>
      <c r="BH75" s="10">
        <f t="shared" si="24"/>
        <v>584.3180356691428</v>
      </c>
      <c r="BM75" s="14">
        <f t="shared" si="25"/>
        <v>41.56819643308572</v>
      </c>
    </row>
    <row r="76" spans="1:65" s="5" customFormat="1" ht="15.75">
      <c r="A76" s="5" t="s">
        <v>109</v>
      </c>
      <c r="B76" s="5" t="s">
        <v>35</v>
      </c>
      <c r="E76" s="10">
        <f t="shared" si="21"/>
        <v>0.26578139459132577</v>
      </c>
      <c r="F76" s="10">
        <f t="shared" si="28"/>
        <v>0.6107182073883808</v>
      </c>
      <c r="G76" s="10">
        <f t="shared" si="28"/>
        <v>0.06518830880144595</v>
      </c>
      <c r="H76" s="10">
        <f t="shared" si="28"/>
        <v>0.3428544437585982</v>
      </c>
      <c r="I76" s="10">
        <f t="shared" si="28"/>
        <v>0.64030308458109</v>
      </c>
      <c r="J76" s="10">
        <f t="shared" si="28"/>
        <v>0.011444564796721844</v>
      </c>
      <c r="K76" s="10">
        <f t="shared" si="28"/>
        <v>0.12304600139434077</v>
      </c>
      <c r="L76" s="10">
        <f t="shared" si="28"/>
        <v>0.06120133393513234</v>
      </c>
      <c r="M76" s="10">
        <f t="shared" si="28"/>
        <v>0.03948036258277417</v>
      </c>
      <c r="N76" s="10">
        <f t="shared" si="28"/>
        <v>0.02857755233264271</v>
      </c>
      <c r="O76" s="10">
        <f t="shared" si="28"/>
        <v>0.09953893302119242</v>
      </c>
      <c r="P76" s="10">
        <f t="shared" si="28"/>
        <v>0.019029128448987208</v>
      </c>
      <c r="Q76" s="10">
        <f t="shared" si="28"/>
        <v>0.051593655647943513</v>
      </c>
      <c r="R76" s="13">
        <f t="shared" si="28"/>
        <v>2.3587569712805756</v>
      </c>
      <c r="S76" s="10">
        <f t="shared" si="28"/>
        <v>15.107773602129365</v>
      </c>
      <c r="T76" s="10">
        <f t="shared" si="28"/>
        <v>0.5014869469320948</v>
      </c>
      <c r="U76" s="10">
        <f t="shared" si="28"/>
        <v>0.25030753035433795</v>
      </c>
      <c r="V76" s="10">
        <f t="shared" si="28"/>
        <v>30.865500291700965</v>
      </c>
      <c r="W76" s="10">
        <f t="shared" si="28"/>
        <v>16.74063027046757</v>
      </c>
      <c r="X76" s="10">
        <f t="shared" si="28"/>
        <v>0.07529541706127277</v>
      </c>
      <c r="Y76" s="13">
        <f t="shared" si="28"/>
        <v>63.54099405864561</v>
      </c>
      <c r="Z76" s="10">
        <f t="shared" si="28"/>
        <v>0.007432195186036818</v>
      </c>
      <c r="AA76" s="10">
        <f t="shared" si="28"/>
        <v>0.0009988599452760189</v>
      </c>
      <c r="AB76" s="10">
        <f t="shared" si="28"/>
        <v>0.030304394949899557</v>
      </c>
      <c r="AC76" s="10">
        <f t="shared" si="28"/>
        <v>0.8445106889865025</v>
      </c>
      <c r="AD76" s="13">
        <f t="shared" si="28"/>
        <v>0.8832461390677149</v>
      </c>
      <c r="AE76" s="10">
        <f t="shared" si="28"/>
        <v>0.14972741281391713</v>
      </c>
      <c r="AF76" s="10">
        <f t="shared" si="28"/>
        <v>0.0353156245058606</v>
      </c>
      <c r="AG76" s="10">
        <f t="shared" si="28"/>
        <v>1.8085290449849274</v>
      </c>
      <c r="AH76" s="10">
        <f t="shared" si="28"/>
        <v>1.0046668768222844</v>
      </c>
      <c r="AI76" s="10">
        <f t="shared" si="28"/>
        <v>0.03472308047052737</v>
      </c>
      <c r="AJ76" s="10">
        <f t="shared" si="28"/>
        <v>3.241926926115176</v>
      </c>
      <c r="AK76" s="10">
        <f t="shared" si="28"/>
        <v>0.5625443773157891</v>
      </c>
      <c r="AL76" s="10">
        <f t="shared" si="28"/>
        <v>0.049435102376372456</v>
      </c>
      <c r="AM76" s="10">
        <f t="shared" si="28"/>
        <v>1.487319388345573</v>
      </c>
      <c r="AN76" s="10">
        <f t="shared" si="28"/>
        <v>0.8119884863614986</v>
      </c>
      <c r="AO76" s="10">
        <f t="shared" si="28"/>
        <v>0.03473154538531784</v>
      </c>
      <c r="AP76" s="10">
        <f t="shared" si="28"/>
        <v>5.903186092348157</v>
      </c>
      <c r="AQ76" s="10">
        <f t="shared" si="28"/>
        <v>0.8453825752099214</v>
      </c>
      <c r="AR76" s="10">
        <f t="shared" si="28"/>
        <v>0.014508863950873698</v>
      </c>
      <c r="AS76" s="10">
        <f t="shared" si="28"/>
        <v>1.7455585438585857</v>
      </c>
      <c r="AT76" s="10">
        <f t="shared" si="28"/>
        <v>0.6182519815519033</v>
      </c>
      <c r="AU76" s="10">
        <f t="shared" si="28"/>
        <v>0.021441629164272506</v>
      </c>
      <c r="AV76" s="10">
        <f t="shared" si="28"/>
        <v>0.874188680241907</v>
      </c>
      <c r="AW76" s="13">
        <f t="shared" si="28"/>
        <v>19.243426231822866</v>
      </c>
      <c r="AX76" s="10">
        <f t="shared" si="28"/>
        <v>1.2454175183781766</v>
      </c>
      <c r="AY76" s="10">
        <f t="shared" si="28"/>
        <v>0.1736915865857511</v>
      </c>
      <c r="AZ76" s="10">
        <f t="shared" si="28"/>
        <v>1.0826287420425569</v>
      </c>
      <c r="BA76" s="10">
        <f t="shared" si="28"/>
        <v>0.09266542221132694</v>
      </c>
      <c r="BB76" s="10">
        <f t="shared" si="28"/>
        <v>0.1351338997151387</v>
      </c>
      <c r="BC76" s="10">
        <f t="shared" si="28"/>
        <v>0.5758512233664154</v>
      </c>
      <c r="BD76" s="10">
        <f t="shared" si="28"/>
        <v>0.06063418464417054</v>
      </c>
      <c r="BE76" s="10">
        <f t="shared" si="28"/>
        <v>3.3660225769435357</v>
      </c>
      <c r="BF76" s="10">
        <f t="shared" si="28"/>
        <v>3.684650434571796</v>
      </c>
      <c r="BG76" s="10">
        <f t="shared" si="28"/>
        <v>6.922903587667905</v>
      </c>
      <c r="BH76" s="10">
        <f t="shared" si="24"/>
        <v>584.3180356691428</v>
      </c>
      <c r="BM76" s="14">
        <f t="shared" si="25"/>
        <v>41.56819643308572</v>
      </c>
    </row>
    <row r="77" spans="18:65" ht="15.75">
      <c r="R77" s="17"/>
      <c r="Y77" s="17"/>
      <c r="AD77" s="17"/>
      <c r="AW77" s="17"/>
      <c r="BE77"/>
      <c r="BH77"/>
      <c r="BM77" s="10"/>
    </row>
    <row r="78" spans="18:65" ht="15.75">
      <c r="R78" s="17"/>
      <c r="Y78" s="17"/>
      <c r="AD78" s="17"/>
      <c r="AW78" s="17"/>
      <c r="BE78"/>
      <c r="BH78"/>
      <c r="BM78" s="10"/>
    </row>
    <row r="79" spans="1:65" ht="15.75">
      <c r="A79" s="21" t="s">
        <v>110</v>
      </c>
      <c r="B79" s="4" t="s">
        <v>83</v>
      </c>
      <c r="E79" s="10">
        <f aca="true" t="shared" si="29" ref="E79:T79">+E22/$BH22*100</f>
        <v>0.41253765224603833</v>
      </c>
      <c r="F79" s="10">
        <f t="shared" si="29"/>
        <v>0.8590847362838457</v>
      </c>
      <c r="G79" s="10">
        <f t="shared" si="29"/>
        <v>0.06624907528561434</v>
      </c>
      <c r="H79" s="10">
        <f t="shared" si="29"/>
        <v>0.3894419149581327</v>
      </c>
      <c r="I79" s="10">
        <f t="shared" si="29"/>
        <v>0.6950843540095734</v>
      </c>
      <c r="J79" s="10">
        <f t="shared" si="29"/>
        <v>0.02439358203971641</v>
      </c>
      <c r="K79" s="10">
        <f t="shared" si="29"/>
        <v>0.1841759688706037</v>
      </c>
      <c r="L79" s="10">
        <f t="shared" si="29"/>
        <v>0.10300167893916529</v>
      </c>
      <c r="M79" s="10">
        <f t="shared" si="29"/>
        <v>0.07208937666876289</v>
      </c>
      <c r="N79" s="10">
        <f t="shared" si="29"/>
        <v>0.052710194806497246</v>
      </c>
      <c r="O79" s="10">
        <f t="shared" si="29"/>
        <v>0.11698300649276333</v>
      </c>
      <c r="P79" s="10">
        <f t="shared" si="29"/>
        <v>0.025956895036215767</v>
      </c>
      <c r="Q79" s="10">
        <f t="shared" si="29"/>
        <v>0.07760521686395874</v>
      </c>
      <c r="R79" s="13">
        <f t="shared" si="29"/>
        <v>3.079313652500888</v>
      </c>
      <c r="S79" s="10">
        <f t="shared" si="29"/>
        <v>14.711276737076712</v>
      </c>
      <c r="T79" s="10">
        <f t="shared" si="29"/>
        <v>0.390975731483</v>
      </c>
      <c r="U79" s="10">
        <f aca="true" t="shared" si="30" ref="F79:BG83">+U22/$BH22*100</f>
        <v>0.12881109161722074</v>
      </c>
      <c r="V79" s="10">
        <f t="shared" si="30"/>
        <v>30.912715221005264</v>
      </c>
      <c r="W79" s="10">
        <f t="shared" si="30"/>
        <v>9.39828377729456</v>
      </c>
      <c r="X79" s="10">
        <f t="shared" si="30"/>
        <v>0.0690217436190283</v>
      </c>
      <c r="Y79" s="13">
        <f t="shared" si="30"/>
        <v>55.61108430209578</v>
      </c>
      <c r="Z79" s="10">
        <f t="shared" si="30"/>
        <v>0.005427350780299661</v>
      </c>
      <c r="AA79" s="10">
        <f t="shared" si="30"/>
        <v>0.0010618729787542813</v>
      </c>
      <c r="AB79" s="10">
        <f t="shared" si="30"/>
        <v>0.036664114238654774</v>
      </c>
      <c r="AC79" s="10">
        <f t="shared" si="30"/>
        <v>0.8654559741563714</v>
      </c>
      <c r="AD79" s="13">
        <f t="shared" si="30"/>
        <v>0.9086093121540801</v>
      </c>
      <c r="AE79" s="10">
        <f t="shared" si="30"/>
        <v>0.22033864309151338</v>
      </c>
      <c r="AF79" s="10">
        <f t="shared" si="30"/>
        <v>0.05822603500169309</v>
      </c>
      <c r="AG79" s="10">
        <f t="shared" si="30"/>
        <v>2.2305526812882643</v>
      </c>
      <c r="AH79" s="10">
        <f t="shared" si="30"/>
        <v>1.2445446275716499</v>
      </c>
      <c r="AI79" s="10">
        <f t="shared" si="30"/>
        <v>0.06182460454080484</v>
      </c>
      <c r="AJ79" s="10">
        <f t="shared" si="30"/>
        <v>4.793383115511722</v>
      </c>
      <c r="AK79" s="10">
        <f t="shared" si="30"/>
        <v>0.6205467701953492</v>
      </c>
      <c r="AL79" s="10">
        <f t="shared" si="30"/>
        <v>0.04757780874251822</v>
      </c>
      <c r="AM79" s="10">
        <f t="shared" si="30"/>
        <v>1.7994322519140262</v>
      </c>
      <c r="AN79" s="10">
        <f t="shared" si="30"/>
        <v>0.9923792915891402</v>
      </c>
      <c r="AO79" s="10">
        <f t="shared" si="30"/>
        <v>0.03521878712868367</v>
      </c>
      <c r="AP79" s="10">
        <f t="shared" si="30"/>
        <v>5.291991471980122</v>
      </c>
      <c r="AQ79" s="10">
        <f t="shared" si="30"/>
        <v>0.9479281088396206</v>
      </c>
      <c r="AR79" s="10">
        <f t="shared" si="30"/>
        <v>0.0211784666318215</v>
      </c>
      <c r="AS79" s="10">
        <f t="shared" si="30"/>
        <v>2.1886676915707346</v>
      </c>
      <c r="AT79" s="10">
        <f t="shared" si="30"/>
        <v>0.7610679610504991</v>
      </c>
      <c r="AU79" s="10">
        <f t="shared" si="30"/>
        <v>0.032210147022213205</v>
      </c>
      <c r="AV79" s="10">
        <f t="shared" si="30"/>
        <v>1.383296030128876</v>
      </c>
      <c r="AW79" s="13">
        <f t="shared" si="30"/>
        <v>22.73036449379925</v>
      </c>
      <c r="AX79" s="10">
        <f t="shared" si="30"/>
        <v>1.3460124899859478</v>
      </c>
      <c r="AY79" s="10">
        <f t="shared" si="30"/>
        <v>0.26620565647937194</v>
      </c>
      <c r="AZ79" s="10">
        <f t="shared" si="30"/>
        <v>1.0086613439300391</v>
      </c>
      <c r="BA79" s="10">
        <f t="shared" si="30"/>
        <v>0.12642187741502361</v>
      </c>
      <c r="BB79" s="10">
        <f t="shared" si="30"/>
        <v>0.24039624380131647</v>
      </c>
      <c r="BC79" s="10">
        <f t="shared" si="30"/>
        <v>0.8682286424897854</v>
      </c>
      <c r="BD79" s="10">
        <f t="shared" si="30"/>
        <v>0.12919454574843758</v>
      </c>
      <c r="BE79" s="10">
        <f t="shared" si="30"/>
        <v>3.985120799849922</v>
      </c>
      <c r="BF79" s="10">
        <f t="shared" si="30"/>
        <v>5.343521807921336</v>
      </c>
      <c r="BG79" s="10">
        <f t="shared" si="30"/>
        <v>8.341985631678739</v>
      </c>
      <c r="BH79" s="10">
        <f>+BH22/BN22*1000</f>
        <v>653.9988765120019</v>
      </c>
      <c r="BI79" s="10"/>
      <c r="BM79" s="10">
        <f t="shared" si="25"/>
        <v>34.60011234879981</v>
      </c>
    </row>
    <row r="80" spans="1:65" ht="15.75">
      <c r="A80" s="21" t="s">
        <v>111</v>
      </c>
      <c r="B80" s="4" t="s">
        <v>84</v>
      </c>
      <c r="E80" s="10">
        <f>+E23/$BH23*100</f>
        <v>0.17694883383557386</v>
      </c>
      <c r="F80" s="10">
        <f t="shared" si="30"/>
        <v>0.5285133641415267</v>
      </c>
      <c r="G80" s="10">
        <f t="shared" si="30"/>
        <v>0.046847550263517466</v>
      </c>
      <c r="H80" s="10">
        <f t="shared" si="30"/>
        <v>0.33315353545387033</v>
      </c>
      <c r="I80" s="10">
        <f t="shared" si="30"/>
        <v>0.7116992978642553</v>
      </c>
      <c r="J80" s="10">
        <f t="shared" si="30"/>
        <v>0.005867493967915896</v>
      </c>
      <c r="K80" s="10">
        <f t="shared" si="30"/>
        <v>0.1401499445013612</v>
      </c>
      <c r="L80" s="10">
        <f t="shared" si="30"/>
        <v>0.055510188995676765</v>
      </c>
      <c r="M80" s="10">
        <f t="shared" si="30"/>
        <v>0.03368033939063534</v>
      </c>
      <c r="N80" s="10">
        <f t="shared" si="30"/>
        <v>0.02485599806880907</v>
      </c>
      <c r="O80" s="10">
        <f t="shared" si="30"/>
        <v>0.13936453192297876</v>
      </c>
      <c r="P80" s="10">
        <f t="shared" si="30"/>
        <v>0.018457195591987406</v>
      </c>
      <c r="Q80" s="10">
        <f t="shared" si="30"/>
        <v>0.04460681437813226</v>
      </c>
      <c r="R80" s="13">
        <f t="shared" si="30"/>
        <v>2.2596550883762405</v>
      </c>
      <c r="S80" s="10">
        <f t="shared" si="30"/>
        <v>9.612156338683764</v>
      </c>
      <c r="T80" s="10">
        <f t="shared" si="30"/>
        <v>0.42282917160918326</v>
      </c>
      <c r="U80" s="10">
        <f t="shared" si="30"/>
        <v>0.28240202266839304</v>
      </c>
      <c r="V80" s="10">
        <f t="shared" si="30"/>
        <v>19.98590877432902</v>
      </c>
      <c r="W80" s="10">
        <f t="shared" si="30"/>
        <v>22.604081604366893</v>
      </c>
      <c r="X80" s="10">
        <f t="shared" si="30"/>
        <v>0.05257644201171882</v>
      </c>
      <c r="Y80" s="13">
        <f t="shared" si="30"/>
        <v>52.95995435366897</v>
      </c>
      <c r="Z80" s="10">
        <f t="shared" si="30"/>
        <v>0.007900326523729278</v>
      </c>
      <c r="AA80" s="10">
        <f t="shared" si="30"/>
        <v>0.000993315907954266</v>
      </c>
      <c r="AB80" s="10">
        <f t="shared" si="30"/>
        <v>0.038462115970787275</v>
      </c>
      <c r="AC80" s="10">
        <f t="shared" si="30"/>
        <v>1.3173909980168332</v>
      </c>
      <c r="AD80" s="13">
        <f t="shared" si="30"/>
        <v>1.364746756419304</v>
      </c>
      <c r="AE80" s="10">
        <f t="shared" si="30"/>
        <v>0.1509840180090484</v>
      </c>
      <c r="AF80" s="10">
        <f t="shared" si="30"/>
        <v>0.03772290413230968</v>
      </c>
      <c r="AG80" s="10">
        <f t="shared" si="30"/>
        <v>2.81572719387101</v>
      </c>
      <c r="AH80" s="10">
        <f t="shared" si="30"/>
        <v>1.316074276929545</v>
      </c>
      <c r="AI80" s="10">
        <f t="shared" si="30"/>
        <v>0.03197091201415591</v>
      </c>
      <c r="AJ80" s="10">
        <f t="shared" si="30"/>
        <v>4.079617735078028</v>
      </c>
      <c r="AK80" s="10">
        <f t="shared" si="30"/>
        <v>0.7898478494133084</v>
      </c>
      <c r="AL80" s="10">
        <f t="shared" si="30"/>
        <v>0.06472723660669426</v>
      </c>
      <c r="AM80" s="10">
        <f t="shared" si="30"/>
        <v>2.126389054120702</v>
      </c>
      <c r="AN80" s="10">
        <f t="shared" si="30"/>
        <v>1.1283837710660936</v>
      </c>
      <c r="AO80" s="10">
        <f t="shared" si="30"/>
        <v>0.060199564096019</v>
      </c>
      <c r="AP80" s="10">
        <f t="shared" si="30"/>
        <v>10.96119484353542</v>
      </c>
      <c r="AQ80" s="10">
        <f t="shared" si="30"/>
        <v>1.0811204141434325</v>
      </c>
      <c r="AR80" s="10">
        <f t="shared" si="30"/>
        <v>0.0108109731377348</v>
      </c>
      <c r="AS80" s="10">
        <f t="shared" si="30"/>
        <v>2.2361389117646717</v>
      </c>
      <c r="AT80" s="10">
        <f t="shared" si="30"/>
        <v>0.6332504415058208</v>
      </c>
      <c r="AU80" s="10">
        <f t="shared" si="30"/>
        <v>0.010418266848543578</v>
      </c>
      <c r="AV80" s="10">
        <f t="shared" si="30"/>
        <v>0.6389100321441648</v>
      </c>
      <c r="AW80" s="13">
        <f t="shared" si="30"/>
        <v>28.1734883984167</v>
      </c>
      <c r="AX80" s="10">
        <f t="shared" si="30"/>
        <v>1.38823983266092</v>
      </c>
      <c r="AY80" s="10">
        <f t="shared" si="30"/>
        <v>0.10268114443852819</v>
      </c>
      <c r="AZ80" s="10">
        <f t="shared" si="30"/>
        <v>0.8556608034077666</v>
      </c>
      <c r="BA80" s="10">
        <f t="shared" si="30"/>
        <v>0.07657772639228817</v>
      </c>
      <c r="BB80" s="10">
        <f t="shared" si="30"/>
        <v>0.10425196959529306</v>
      </c>
      <c r="BC80" s="10">
        <f t="shared" si="30"/>
        <v>0.5089242504218705</v>
      </c>
      <c r="BD80" s="10">
        <f t="shared" si="30"/>
        <v>0.036845090074117536</v>
      </c>
      <c r="BE80" s="10">
        <f t="shared" si="30"/>
        <v>3.073180816990784</v>
      </c>
      <c r="BF80" s="10">
        <f t="shared" si="30"/>
        <v>4.828439327455829</v>
      </c>
      <c r="BG80" s="10">
        <f t="shared" si="30"/>
        <v>7.340535258672168</v>
      </c>
      <c r="BH80" s="10">
        <f>+BH23/BN23*1000</f>
        <v>568.4338892531292</v>
      </c>
      <c r="BI80" s="10"/>
      <c r="BM80" s="10">
        <f t="shared" si="25"/>
        <v>43.156611074687085</v>
      </c>
    </row>
    <row r="81" spans="1:65" ht="15.75">
      <c r="A81" s="21" t="s">
        <v>112</v>
      </c>
      <c r="B81" s="4" t="s">
        <v>85</v>
      </c>
      <c r="E81" s="10">
        <f>+E24/$BH24*100</f>
        <v>0.4388412100702509</v>
      </c>
      <c r="F81" s="10">
        <f t="shared" si="30"/>
        <v>0.9295855792262796</v>
      </c>
      <c r="G81" s="10">
        <f t="shared" si="30"/>
        <v>0.11769041322700106</v>
      </c>
      <c r="H81" s="10">
        <f t="shared" si="30"/>
        <v>0.23940332128314987</v>
      </c>
      <c r="I81" s="10">
        <f t="shared" si="30"/>
        <v>0.605580108633312</v>
      </c>
      <c r="J81" s="10">
        <f t="shared" si="30"/>
        <v>0.005839105397149998</v>
      </c>
      <c r="K81" s="10">
        <f t="shared" si="30"/>
        <v>0.08161771766238553</v>
      </c>
      <c r="L81" s="10">
        <f t="shared" si="30"/>
        <v>0.0765571596515222</v>
      </c>
      <c r="M81" s="10">
        <f t="shared" si="30"/>
        <v>0.03866785351890443</v>
      </c>
      <c r="N81" s="10">
        <f t="shared" si="30"/>
        <v>0.01271627397601555</v>
      </c>
      <c r="O81" s="10">
        <f t="shared" si="30"/>
        <v>0.10445510766012774</v>
      </c>
      <c r="P81" s="10">
        <f t="shared" si="30"/>
        <v>0.02569206374745999</v>
      </c>
      <c r="Q81" s="10">
        <f t="shared" si="30"/>
        <v>0.045934295790913314</v>
      </c>
      <c r="R81" s="13">
        <f t="shared" si="30"/>
        <v>2.7225802098444722</v>
      </c>
      <c r="S81" s="10">
        <f t="shared" si="30"/>
        <v>19.639117334876588</v>
      </c>
      <c r="T81" s="10">
        <f t="shared" si="30"/>
        <v>2.4502183825418533</v>
      </c>
      <c r="U81" s="10">
        <f t="shared" si="30"/>
        <v>0.41379793581136315</v>
      </c>
      <c r="V81" s="10">
        <f t="shared" si="30"/>
        <v>34.16227003656578</v>
      </c>
      <c r="W81" s="10">
        <f t="shared" si="30"/>
        <v>13.692053366828173</v>
      </c>
      <c r="X81" s="10">
        <f t="shared" si="30"/>
        <v>0.5121544222789121</v>
      </c>
      <c r="Y81" s="13">
        <f t="shared" si="30"/>
        <v>70.86961147890266</v>
      </c>
      <c r="Z81" s="10">
        <f t="shared" si="30"/>
        <v>0.004930800113148887</v>
      </c>
      <c r="AA81" s="10">
        <f t="shared" si="30"/>
        <v>0.0009083052840011107</v>
      </c>
      <c r="AB81" s="10">
        <f t="shared" si="30"/>
        <v>0.01777683198687888</v>
      </c>
      <c r="AC81" s="10">
        <f t="shared" si="30"/>
        <v>0.5416094650600909</v>
      </c>
      <c r="AD81" s="13">
        <f t="shared" si="30"/>
        <v>0.5652254024441198</v>
      </c>
      <c r="AE81" s="10">
        <f t="shared" si="30"/>
        <v>0.14558836123560662</v>
      </c>
      <c r="AF81" s="10">
        <f t="shared" si="30"/>
        <v>0.037759548234903316</v>
      </c>
      <c r="AG81" s="10">
        <f t="shared" si="30"/>
        <v>0.9894039700726385</v>
      </c>
      <c r="AH81" s="10">
        <f t="shared" si="30"/>
        <v>0.6704590574905342</v>
      </c>
      <c r="AI81" s="10">
        <f t="shared" si="30"/>
        <v>0.031920442837753325</v>
      </c>
      <c r="AJ81" s="10">
        <f t="shared" si="30"/>
        <v>2.6231856601952077</v>
      </c>
      <c r="AK81" s="10">
        <f t="shared" si="30"/>
        <v>0.2906576908803554</v>
      </c>
      <c r="AL81" s="10">
        <f t="shared" si="30"/>
        <v>0.024134968974886654</v>
      </c>
      <c r="AM81" s="10">
        <f t="shared" si="30"/>
        <v>0.5942911715321553</v>
      </c>
      <c r="AN81" s="10">
        <f t="shared" si="30"/>
        <v>0.3908307879159065</v>
      </c>
      <c r="AO81" s="10">
        <f t="shared" si="30"/>
        <v>0.011029421305727774</v>
      </c>
      <c r="AP81" s="10">
        <f t="shared" si="30"/>
        <v>2.3539380224377355</v>
      </c>
      <c r="AQ81" s="10">
        <f t="shared" si="30"/>
        <v>0.4673879475674287</v>
      </c>
      <c r="AR81" s="10">
        <f t="shared" si="30"/>
        <v>0.012327000282872218</v>
      </c>
      <c r="AS81" s="10">
        <f t="shared" si="30"/>
        <v>1.267864418567836</v>
      </c>
      <c r="AT81" s="10">
        <f t="shared" si="30"/>
        <v>0.4544121577959842</v>
      </c>
      <c r="AU81" s="10">
        <f t="shared" si="30"/>
        <v>0.04437720101833998</v>
      </c>
      <c r="AV81" s="10">
        <f t="shared" si="30"/>
        <v>0.8191616082712874</v>
      </c>
      <c r="AW81" s="13">
        <f t="shared" si="30"/>
        <v>11.22872943661716</v>
      </c>
      <c r="AX81" s="10">
        <f t="shared" si="30"/>
        <v>1.1724923637477194</v>
      </c>
      <c r="AY81" s="10">
        <f t="shared" si="30"/>
        <v>0.6419123199933564</v>
      </c>
      <c r="AZ81" s="10">
        <f t="shared" si="30"/>
        <v>1.1894906483483116</v>
      </c>
      <c r="BA81" s="10">
        <f t="shared" si="30"/>
        <v>0.18256936208422325</v>
      </c>
      <c r="BB81" s="10">
        <f t="shared" si="30"/>
        <v>0.20709360475225325</v>
      </c>
      <c r="BC81" s="10">
        <f t="shared" si="30"/>
        <v>1.3266447462324793</v>
      </c>
      <c r="BD81" s="10">
        <f t="shared" si="30"/>
        <v>0.039446400905191095</v>
      </c>
      <c r="BE81" s="10">
        <f t="shared" si="30"/>
        <v>4.759649446063534</v>
      </c>
      <c r="BF81" s="10">
        <f t="shared" si="30"/>
        <v>1.9441625814555201</v>
      </c>
      <c r="BG81" s="10">
        <f t="shared" si="30"/>
        <v>7.9100414446725305</v>
      </c>
      <c r="BH81" s="10">
        <f>+BH24/BN24*1000</f>
        <v>517.8691904299841</v>
      </c>
      <c r="BI81" s="10"/>
      <c r="BM81" s="10">
        <f t="shared" si="25"/>
        <v>48.21308095700159</v>
      </c>
    </row>
    <row r="82" spans="1:65" s="4" customFormat="1" ht="15.75">
      <c r="A82" s="21" t="s">
        <v>113</v>
      </c>
      <c r="B82" s="4" t="s">
        <v>86</v>
      </c>
      <c r="E82" s="10">
        <f>+E25/$BH25*100</f>
        <v>0.19165785852881984</v>
      </c>
      <c r="F82" s="10">
        <f t="shared" si="30"/>
        <v>0.3905066476994588</v>
      </c>
      <c r="G82" s="10">
        <f t="shared" si="30"/>
        <v>0.07582069128612653</v>
      </c>
      <c r="H82" s="10">
        <f t="shared" si="30"/>
        <v>0.33195622498406113</v>
      </c>
      <c r="I82" s="10">
        <f t="shared" si="30"/>
        <v>0.49948384763531206</v>
      </c>
      <c r="J82" s="10">
        <f t="shared" si="30"/>
        <v>0.006799792155025634</v>
      </c>
      <c r="K82" s="10">
        <f t="shared" si="30"/>
        <v>0.048019771147880135</v>
      </c>
      <c r="L82" s="10">
        <f t="shared" si="30"/>
        <v>0.022415244050858835</v>
      </c>
      <c r="M82" s="10">
        <f t="shared" si="30"/>
        <v>0.013960635220937583</v>
      </c>
      <c r="N82" s="10">
        <f t="shared" si="30"/>
        <v>0.012486344001485123</v>
      </c>
      <c r="O82" s="10">
        <f t="shared" si="30"/>
        <v>0.02873363499136938</v>
      </c>
      <c r="P82" s="10">
        <f t="shared" si="30"/>
        <v>0.011162490661568629</v>
      </c>
      <c r="Q82" s="10">
        <f t="shared" si="30"/>
        <v>0.035473251994580624</v>
      </c>
      <c r="R82" s="13">
        <f t="shared" si="30"/>
        <v>1.6684764343574843</v>
      </c>
      <c r="S82" s="10">
        <f t="shared" si="30"/>
        <v>21.619397580537672</v>
      </c>
      <c r="T82" s="10">
        <f t="shared" si="30"/>
        <v>0.2648007555592062</v>
      </c>
      <c r="U82" s="10">
        <f t="shared" si="30"/>
        <v>0.2945272805555129</v>
      </c>
      <c r="V82" s="10">
        <f t="shared" si="30"/>
        <v>44.223260644758696</v>
      </c>
      <c r="W82" s="10">
        <f t="shared" si="30"/>
        <v>17.300025183301035</v>
      </c>
      <c r="X82" s="10">
        <f t="shared" si="30"/>
        <v>0.009989075201188097</v>
      </c>
      <c r="Y82" s="13">
        <f t="shared" si="30"/>
        <v>83.7120005199133</v>
      </c>
      <c r="Z82" s="10">
        <f t="shared" si="30"/>
        <v>0.009447498834858624</v>
      </c>
      <c r="AA82" s="10">
        <f t="shared" si="30"/>
        <v>0.0009628024290301782</v>
      </c>
      <c r="AB82" s="10">
        <f t="shared" si="30"/>
        <v>0.01609685311034829</v>
      </c>
      <c r="AC82" s="10">
        <f t="shared" si="30"/>
        <v>0.2774676250161345</v>
      </c>
      <c r="AD82" s="13">
        <f t="shared" si="30"/>
        <v>0.30397477939037154</v>
      </c>
      <c r="AE82" s="10">
        <f t="shared" si="30"/>
        <v>0.07702419432241425</v>
      </c>
      <c r="AF82" s="10">
        <f t="shared" si="30"/>
        <v>0.008243995798570901</v>
      </c>
      <c r="AG82" s="10">
        <f t="shared" si="30"/>
        <v>0.25613553369793457</v>
      </c>
      <c r="AH82" s="10">
        <f t="shared" si="30"/>
        <v>0.4318770645718493</v>
      </c>
      <c r="AI82" s="10">
        <f t="shared" si="30"/>
        <v>0.011312928541104593</v>
      </c>
      <c r="AJ82" s="10">
        <f t="shared" si="30"/>
        <v>0.7117817832364663</v>
      </c>
      <c r="AK82" s="10">
        <f t="shared" si="30"/>
        <v>0.2703669571020369</v>
      </c>
      <c r="AL82" s="10">
        <f t="shared" si="30"/>
        <v>0.037278506549012214</v>
      </c>
      <c r="AM82" s="10">
        <f t="shared" si="30"/>
        <v>0.5436524090670716</v>
      </c>
      <c r="AN82" s="10">
        <f t="shared" si="30"/>
        <v>0.31354262852885895</v>
      </c>
      <c r="AO82" s="10">
        <f t="shared" si="30"/>
        <v>0.006559091547768089</v>
      </c>
      <c r="AP82" s="10">
        <f t="shared" si="30"/>
        <v>0.7616970716664997</v>
      </c>
      <c r="AQ82" s="10">
        <f t="shared" si="30"/>
        <v>0.5213876028957487</v>
      </c>
      <c r="AR82" s="10">
        <f t="shared" si="30"/>
        <v>0.013027920367814598</v>
      </c>
      <c r="AS82" s="10">
        <f t="shared" si="30"/>
        <v>0.7653677559271772</v>
      </c>
      <c r="AT82" s="10">
        <f t="shared" si="30"/>
        <v>0.49102923880539084</v>
      </c>
      <c r="AU82" s="10">
        <f t="shared" si="30"/>
        <v>0.01949674918786111</v>
      </c>
      <c r="AV82" s="10">
        <f t="shared" si="30"/>
        <v>0.6740820506247535</v>
      </c>
      <c r="AW82" s="13">
        <f t="shared" si="30"/>
        <v>5.913863482438334</v>
      </c>
      <c r="AX82" s="10">
        <f t="shared" si="30"/>
        <v>0.9736941315085821</v>
      </c>
      <c r="AY82" s="10">
        <f t="shared" si="30"/>
        <v>0.06324408455691982</v>
      </c>
      <c r="AZ82" s="10">
        <f t="shared" si="30"/>
        <v>1.4289191549844131</v>
      </c>
      <c r="BA82" s="10">
        <f t="shared" si="30"/>
        <v>0.05833980968404735</v>
      </c>
      <c r="BB82" s="10">
        <f t="shared" si="30"/>
        <v>0.051299316921764176</v>
      </c>
      <c r="BC82" s="10">
        <f t="shared" si="30"/>
        <v>0.19069505609978965</v>
      </c>
      <c r="BD82" s="10">
        <f t="shared" si="30"/>
        <v>0.026597417101958672</v>
      </c>
      <c r="BE82" s="10">
        <f t="shared" si="30"/>
        <v>2.7927889708574747</v>
      </c>
      <c r="BF82" s="10">
        <f t="shared" si="30"/>
        <v>0.906358136628284</v>
      </c>
      <c r="BG82" s="10">
        <f t="shared" si="30"/>
        <v>4.702537676414741</v>
      </c>
      <c r="BH82" s="10">
        <f>+BH25/BN25*1000</f>
        <v>560.4792933534346</v>
      </c>
      <c r="BI82" s="10"/>
      <c r="BM82" s="10">
        <f t="shared" si="25"/>
        <v>43.95207066465654</v>
      </c>
    </row>
    <row r="83" spans="2:65" ht="15.75">
      <c r="B83" s="5" t="s">
        <v>87</v>
      </c>
      <c r="C83" s="3"/>
      <c r="D83" s="3"/>
      <c r="E83" s="10">
        <f>+E26/$BH26*100</f>
        <v>0.26578139459132577</v>
      </c>
      <c r="F83" s="10">
        <f t="shared" si="30"/>
        <v>0.6107182073883808</v>
      </c>
      <c r="G83" s="10">
        <f t="shared" si="30"/>
        <v>0.06518830880144595</v>
      </c>
      <c r="H83" s="10">
        <f t="shared" si="30"/>
        <v>0.3428544437585982</v>
      </c>
      <c r="I83" s="10">
        <f t="shared" si="30"/>
        <v>0.64030308458109</v>
      </c>
      <c r="J83" s="10">
        <f t="shared" si="30"/>
        <v>0.011444564796721844</v>
      </c>
      <c r="K83" s="10">
        <f t="shared" si="30"/>
        <v>0.12304600139434077</v>
      </c>
      <c r="L83" s="10">
        <f t="shared" si="30"/>
        <v>0.06120133393513234</v>
      </c>
      <c r="M83" s="10">
        <f t="shared" si="30"/>
        <v>0.03948036258277417</v>
      </c>
      <c r="N83" s="10">
        <f t="shared" si="30"/>
        <v>0.02857755233264271</v>
      </c>
      <c r="O83" s="10">
        <f t="shared" si="30"/>
        <v>0.09953893302119242</v>
      </c>
      <c r="P83" s="10">
        <f t="shared" si="30"/>
        <v>0.019029128448987208</v>
      </c>
      <c r="Q83" s="10">
        <f t="shared" si="30"/>
        <v>0.051593655647943513</v>
      </c>
      <c r="R83" s="13">
        <f t="shared" si="30"/>
        <v>2.3587569712805756</v>
      </c>
      <c r="S83" s="10">
        <f t="shared" si="30"/>
        <v>15.107773602129365</v>
      </c>
      <c r="T83" s="10">
        <f t="shared" si="30"/>
        <v>0.5014869469320948</v>
      </c>
      <c r="U83" s="10">
        <f t="shared" si="30"/>
        <v>0.25030753035433795</v>
      </c>
      <c r="V83" s="10">
        <f t="shared" si="30"/>
        <v>30.865500291700965</v>
      </c>
      <c r="W83" s="10">
        <f t="shared" si="30"/>
        <v>16.74063027046757</v>
      </c>
      <c r="X83" s="10">
        <f t="shared" si="30"/>
        <v>0.07529541706127277</v>
      </c>
      <c r="Y83" s="13">
        <f t="shared" si="30"/>
        <v>63.54099405864561</v>
      </c>
      <c r="Z83" s="10">
        <f t="shared" si="30"/>
        <v>0.007432195186036818</v>
      </c>
      <c r="AA83" s="10">
        <f t="shared" si="30"/>
        <v>0.0009988599452760189</v>
      </c>
      <c r="AB83" s="10">
        <f t="shared" si="30"/>
        <v>0.030304394949899557</v>
      </c>
      <c r="AC83" s="10">
        <f t="shared" si="30"/>
        <v>0.8445106889865025</v>
      </c>
      <c r="AD83" s="13">
        <f t="shared" si="30"/>
        <v>0.8832461390677149</v>
      </c>
      <c r="AE83" s="10">
        <f t="shared" si="30"/>
        <v>0.14972741281391713</v>
      </c>
      <c r="AF83" s="10">
        <f t="shared" si="30"/>
        <v>0.0353156245058606</v>
      </c>
      <c r="AG83" s="10">
        <f t="shared" si="30"/>
        <v>1.8085290449849274</v>
      </c>
      <c r="AH83" s="10">
        <f t="shared" si="30"/>
        <v>1.0046668768222844</v>
      </c>
      <c r="AI83" s="10">
        <f t="shared" si="30"/>
        <v>0.03472308047052737</v>
      </c>
      <c r="AJ83" s="10">
        <f t="shared" si="30"/>
        <v>3.241926926115176</v>
      </c>
      <c r="AK83" s="10">
        <f t="shared" si="30"/>
        <v>0.5625443773157891</v>
      </c>
      <c r="AL83" s="10">
        <f t="shared" si="30"/>
        <v>0.049435102376372456</v>
      </c>
      <c r="AM83" s="10">
        <f t="shared" si="30"/>
        <v>1.487319388345573</v>
      </c>
      <c r="AN83" s="10">
        <f t="shared" si="30"/>
        <v>0.8119884863614986</v>
      </c>
      <c r="AO83" s="10">
        <f t="shared" si="30"/>
        <v>0.03473154538531784</v>
      </c>
      <c r="AP83" s="10">
        <f t="shared" si="30"/>
        <v>5.903186092348157</v>
      </c>
      <c r="AQ83" s="10">
        <f t="shared" si="30"/>
        <v>0.8453825752099214</v>
      </c>
      <c r="AR83" s="10">
        <f t="shared" si="30"/>
        <v>0.014508863950873698</v>
      </c>
      <c r="AS83" s="10">
        <f t="shared" si="30"/>
        <v>1.7455585438585857</v>
      </c>
      <c r="AT83" s="10">
        <f t="shared" si="30"/>
        <v>0.6182519815519033</v>
      </c>
      <c r="AU83" s="10">
        <f t="shared" si="30"/>
        <v>0.021441629164272506</v>
      </c>
      <c r="AV83" s="10">
        <f t="shared" si="30"/>
        <v>0.874188680241907</v>
      </c>
      <c r="AW83" s="13">
        <f t="shared" si="30"/>
        <v>19.243426231822866</v>
      </c>
      <c r="AX83" s="10">
        <f t="shared" si="30"/>
        <v>1.2454175183781766</v>
      </c>
      <c r="AY83" s="10">
        <f t="shared" si="30"/>
        <v>0.1736915865857511</v>
      </c>
      <c r="AZ83" s="10">
        <f t="shared" si="30"/>
        <v>1.0826287420425569</v>
      </c>
      <c r="BA83" s="10">
        <f t="shared" si="30"/>
        <v>0.09266542221132694</v>
      </c>
      <c r="BB83" s="10">
        <f t="shared" si="30"/>
        <v>0.1351338997151387</v>
      </c>
      <c r="BC83" s="10">
        <f t="shared" si="30"/>
        <v>0.5758512233664154</v>
      </c>
      <c r="BD83" s="10">
        <f>+BD26/$BH26*100</f>
        <v>0.06063418464417054</v>
      </c>
      <c r="BE83" s="10">
        <f>+BE26/$BH26*100</f>
        <v>3.3660225769435357</v>
      </c>
      <c r="BF83" s="10">
        <f>+BF26/$BH26*100</f>
        <v>3.684650434571796</v>
      </c>
      <c r="BG83" s="10">
        <f>+BG26/$BH26*100</f>
        <v>6.922903587667905</v>
      </c>
      <c r="BH83" s="10">
        <f>+BH26/BN26*1000</f>
        <v>584.3180356691428</v>
      </c>
      <c r="BI83" s="10"/>
      <c r="BJ83" s="3"/>
      <c r="BK83" s="3"/>
      <c r="BL83" s="3"/>
      <c r="BM83" s="13">
        <f t="shared" si="25"/>
        <v>41.56819643308572</v>
      </c>
    </row>
    <row r="85" spans="12:27" ht="15.75">
      <c r="L85" s="18">
        <v>653.9988765120019</v>
      </c>
      <c r="M85" s="10">
        <f>+(M22+N22)/BN22*1000</f>
        <v>0.816187795339994</v>
      </c>
      <c r="O85" s="10">
        <f>+O22/BN22*1000</f>
        <v>0.7650675481726343</v>
      </c>
      <c r="Q85" s="4" t="s">
        <v>83</v>
      </c>
      <c r="R85" s="11">
        <v>3.079313652500888</v>
      </c>
      <c r="S85" s="11">
        <v>55.61108430209578</v>
      </c>
      <c r="T85" s="11">
        <v>0.9086093121540801</v>
      </c>
      <c r="U85" s="11">
        <v>22.73036449379925</v>
      </c>
      <c r="V85" s="10">
        <f>SUM(T85:U85)</f>
        <v>23.63897380595333</v>
      </c>
      <c r="W85" s="10">
        <f>+V85*10</f>
        <v>236.3897380595333</v>
      </c>
      <c r="X85" s="11">
        <v>3.985120799849922</v>
      </c>
      <c r="Y85" s="10">
        <v>5.343521807921336</v>
      </c>
      <c r="Z85" s="10">
        <v>8.341985631678739</v>
      </c>
      <c r="AA85" s="11">
        <f>SUM(R85:Z85)</f>
        <v>360.0287118654867</v>
      </c>
    </row>
    <row r="86" spans="12:27" ht="15.75">
      <c r="L86" s="18">
        <v>568.4338892531292</v>
      </c>
      <c r="M86" s="10">
        <f>+(M23+N23)/BN23*1000</f>
        <v>0.33274037964705616</v>
      </c>
      <c r="O86" s="10">
        <f>+O23/BN23*1000</f>
        <v>0.7921952290492069</v>
      </c>
      <c r="Q86" s="4" t="s">
        <v>84</v>
      </c>
      <c r="R86" s="11">
        <v>2.2596550883762405</v>
      </c>
      <c r="S86" s="11">
        <v>52.95995435366897</v>
      </c>
      <c r="T86" s="11">
        <v>1.364746756419304</v>
      </c>
      <c r="U86" s="11">
        <v>28.1734883984167</v>
      </c>
      <c r="V86" s="10">
        <f>SUM(T86:U86)</f>
        <v>29.538235154836006</v>
      </c>
      <c r="W86" s="10">
        <f>+V86*10</f>
        <v>295.3823515483601</v>
      </c>
      <c r="X86" s="11">
        <v>3.073180816990784</v>
      </c>
      <c r="Y86" s="10">
        <v>4.828439327455829</v>
      </c>
      <c r="Z86" s="10">
        <v>7.340535258672168</v>
      </c>
      <c r="AA86" s="11">
        <f>SUM(R86:Z86)</f>
        <v>424.9205867031961</v>
      </c>
    </row>
    <row r="87" spans="12:27" ht="15.75">
      <c r="L87" s="18">
        <v>517.8691904299841</v>
      </c>
      <c r="M87" s="10">
        <f>+(M24+N24)/BN24*1000</f>
        <v>0.26610256506745295</v>
      </c>
      <c r="O87" s="10">
        <f>+O24/BN24*1000</f>
        <v>0.5409408204022718</v>
      </c>
      <c r="Q87" s="4" t="s">
        <v>85</v>
      </c>
      <c r="R87" s="11">
        <v>2.7225802098444722</v>
      </c>
      <c r="S87" s="11">
        <v>70.86961147890266</v>
      </c>
      <c r="T87" s="11">
        <v>0.5652254024441198</v>
      </c>
      <c r="U87" s="11">
        <v>11.22872943661716</v>
      </c>
      <c r="V87" s="10">
        <f>SUM(T87:U87)</f>
        <v>11.79395483906128</v>
      </c>
      <c r="W87" s="10">
        <f>+V87*10</f>
        <v>117.9395483906128</v>
      </c>
      <c r="X87" s="11">
        <v>4.759649446063534</v>
      </c>
      <c r="Y87" s="10">
        <v>1.9441625814555201</v>
      </c>
      <c r="Z87" s="10">
        <v>7.9100414446725305</v>
      </c>
      <c r="AA87" s="11">
        <f>SUM(R87:Z87)</f>
        <v>229.73350322967406</v>
      </c>
    </row>
    <row r="88" spans="12:27" ht="15.75">
      <c r="L88" s="18">
        <v>560.4792933534346</v>
      </c>
      <c r="M88" s="10">
        <f>+(M25+N25)/BN25*1000</f>
        <v>0.14822984225916444</v>
      </c>
      <c r="O88" s="10">
        <f>+O25/BN25*1000</f>
        <v>0.1610460743543823</v>
      </c>
      <c r="Q88" s="4" t="s">
        <v>86</v>
      </c>
      <c r="R88" s="11">
        <v>1.6684764343574843</v>
      </c>
      <c r="S88" s="11">
        <v>83.7120005199133</v>
      </c>
      <c r="T88" s="11">
        <v>0.30397477939037154</v>
      </c>
      <c r="U88" s="11">
        <v>5.913863482438334</v>
      </c>
      <c r="V88" s="10">
        <f>SUM(T88:U88)</f>
        <v>6.217838261828705</v>
      </c>
      <c r="W88" s="10">
        <f>+V88*10</f>
        <v>62.178382618287046</v>
      </c>
      <c r="X88" s="11">
        <v>2.7927889708574747</v>
      </c>
      <c r="Y88" s="10">
        <v>0.906358136628284</v>
      </c>
      <c r="Z88" s="10">
        <v>4.702537676414741</v>
      </c>
      <c r="AA88" s="11">
        <f>SUM(R88:Z88)</f>
        <v>168.39622088011578</v>
      </c>
    </row>
    <row r="89" spans="12:27" ht="15.75">
      <c r="L89" s="18">
        <v>584.3180356691428</v>
      </c>
      <c r="M89" s="10">
        <f>+(M26+N26)/BN26*1000</f>
        <v>0.39767467155114045</v>
      </c>
      <c r="O89" s="10">
        <f>+O26/BN26*1000</f>
        <v>0.5816239381554553</v>
      </c>
      <c r="Q89" s="5" t="s">
        <v>87</v>
      </c>
      <c r="R89" s="11">
        <v>2.3587569712805756</v>
      </c>
      <c r="S89" s="11">
        <v>63.54099405864561</v>
      </c>
      <c r="T89" s="11">
        <v>0.8832461390677149</v>
      </c>
      <c r="U89" s="11">
        <v>19.243426231822866</v>
      </c>
      <c r="V89" s="10">
        <f>SUM(T89:U89)</f>
        <v>20.12667237089058</v>
      </c>
      <c r="W89" s="10">
        <f>+V89*10</f>
        <v>201.26672370890583</v>
      </c>
      <c r="X89" s="11">
        <v>3.3660225769435357</v>
      </c>
      <c r="Y89" s="10">
        <v>3.684650434571796</v>
      </c>
      <c r="Z89" s="10">
        <v>6.922903587667905</v>
      </c>
      <c r="AA89" s="11">
        <f>SUM(R89:Z89)</f>
        <v>321.3933960797964</v>
      </c>
    </row>
    <row r="90" ht="15.75">
      <c r="L90" s="17"/>
    </row>
    <row r="91" spans="18:26" ht="15.75">
      <c r="R91" s="19">
        <f>+R85*10</f>
        <v>30.79313652500888</v>
      </c>
      <c r="S91" s="19">
        <f>+S85*10</f>
        <v>556.1108430209579</v>
      </c>
      <c r="X91" s="19">
        <f aca="true" t="shared" si="31" ref="X91:Z95">+X85*10</f>
        <v>39.85120799849922</v>
      </c>
      <c r="Y91" s="19">
        <f t="shared" si="31"/>
        <v>53.43521807921336</v>
      </c>
      <c r="Z91" s="19">
        <f t="shared" si="31"/>
        <v>83.41985631678739</v>
      </c>
    </row>
    <row r="92" spans="18:26" ht="15.75">
      <c r="R92" s="19">
        <f aca="true" t="shared" si="32" ref="R92:S96">+R86*10</f>
        <v>22.596550883762404</v>
      </c>
      <c r="S92" s="19">
        <f t="shared" si="32"/>
        <v>529.5995435366897</v>
      </c>
      <c r="X92" s="19">
        <f t="shared" si="31"/>
        <v>30.731808169907843</v>
      </c>
      <c r="Y92" s="19">
        <f t="shared" si="31"/>
        <v>48.28439327455829</v>
      </c>
      <c r="Z92" s="19">
        <f t="shared" si="31"/>
        <v>73.40535258672168</v>
      </c>
    </row>
    <row r="93" spans="18:26" ht="15.75">
      <c r="R93" s="19">
        <f t="shared" si="32"/>
        <v>27.225802098444724</v>
      </c>
      <c r="S93" s="19">
        <f t="shared" si="32"/>
        <v>708.6961147890265</v>
      </c>
      <c r="X93" s="19">
        <f t="shared" si="31"/>
        <v>47.59649446063534</v>
      </c>
      <c r="Y93" s="19">
        <f t="shared" si="31"/>
        <v>19.441625814555202</v>
      </c>
      <c r="Z93" s="19">
        <f t="shared" si="31"/>
        <v>79.10041444672531</v>
      </c>
    </row>
    <row r="94" spans="18:26" ht="15.75">
      <c r="R94" s="19">
        <f t="shared" si="32"/>
        <v>16.68476434357484</v>
      </c>
      <c r="S94" s="19">
        <f t="shared" si="32"/>
        <v>837.1200051991331</v>
      </c>
      <c r="X94" s="19">
        <f t="shared" si="31"/>
        <v>27.927889708574746</v>
      </c>
      <c r="Y94" s="19">
        <f t="shared" si="31"/>
        <v>9.06358136628284</v>
      </c>
      <c r="Z94" s="19">
        <f t="shared" si="31"/>
        <v>47.02537676414741</v>
      </c>
    </row>
    <row r="95" spans="18:26" ht="15.75">
      <c r="R95" s="19">
        <f t="shared" si="32"/>
        <v>23.587569712805756</v>
      </c>
      <c r="S95" s="19">
        <f t="shared" si="32"/>
        <v>635.4099405864561</v>
      </c>
      <c r="X95" s="19">
        <f t="shared" si="31"/>
        <v>33.66022576943536</v>
      </c>
      <c r="Y95" s="19">
        <f t="shared" si="31"/>
        <v>36.84650434571796</v>
      </c>
      <c r="Z95" s="19">
        <f t="shared" si="31"/>
        <v>69.22903587667905</v>
      </c>
    </row>
    <row r="96" ht="15.75">
      <c r="R96" s="19">
        <f t="shared" si="32"/>
        <v>0</v>
      </c>
    </row>
  </sheetData>
  <sheetProtection/>
  <mergeCells count="30">
    <mergeCell ref="AT58:AV58"/>
    <mergeCell ref="BI58:BJ58"/>
    <mergeCell ref="M57:Q57"/>
    <mergeCell ref="S57:W57"/>
    <mergeCell ref="Z57:AC57"/>
    <mergeCell ref="AE57:AJ57"/>
    <mergeCell ref="AN58:AP58"/>
    <mergeCell ref="BK58:BL58"/>
    <mergeCell ref="AX57:AZ57"/>
    <mergeCell ref="BA57:BC57"/>
    <mergeCell ref="BI57:BL57"/>
    <mergeCell ref="AQ58:AS58"/>
    <mergeCell ref="AE58:AG58"/>
    <mergeCell ref="AH58:AJ58"/>
    <mergeCell ref="AK58:AM58"/>
    <mergeCell ref="AX1:AZ1"/>
    <mergeCell ref="AK2:AM2"/>
    <mergeCell ref="AN2:AP2"/>
    <mergeCell ref="AQ2:AS2"/>
    <mergeCell ref="AT2:AV2"/>
    <mergeCell ref="AH2:AJ2"/>
    <mergeCell ref="AE1:AJ1"/>
    <mergeCell ref="M1:Q1"/>
    <mergeCell ref="S1:W1"/>
    <mergeCell ref="Z1:AC1"/>
    <mergeCell ref="AE2:AG2"/>
    <mergeCell ref="BA1:BC1"/>
    <mergeCell ref="BI1:BL1"/>
    <mergeCell ref="BI2:BJ2"/>
    <mergeCell ref="BK2:B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Nagy Mariann</dc:creator>
  <cp:keywords/>
  <dc:description/>
  <cp:lastModifiedBy>telepit</cp:lastModifiedBy>
  <cp:lastPrinted>2005-08-17T11:39:25Z</cp:lastPrinted>
  <dcterms:created xsi:type="dcterms:W3CDTF">2005-08-17T08:18:56Z</dcterms:created>
  <dcterms:modified xsi:type="dcterms:W3CDTF">2017-09-02T16:53:10Z</dcterms:modified>
  <cp:category/>
  <cp:version/>
  <cp:contentType/>
  <cp:contentStatus/>
</cp:coreProperties>
</file>