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<sst xmlns="http://schemas.openxmlformats.org/spreadsheetml/2006/main" count="374" uniqueCount="295">
  <si>
    <t>Közhivatalnokok</t>
  </si>
  <si>
    <t>állami</t>
  </si>
  <si>
    <t>megyei, kerületi, vidéki</t>
  </si>
  <si>
    <t>városi, községi</t>
  </si>
  <si>
    <t>tanítók</t>
  </si>
  <si>
    <t>tanulók</t>
  </si>
  <si>
    <t>írók</t>
  </si>
  <si>
    <t>művészek</t>
  </si>
  <si>
    <t>ügyvédek</t>
  </si>
  <si>
    <t>Egészségügyi személyek</t>
  </si>
  <si>
    <t>orvosok</t>
  </si>
  <si>
    <t>sebészek</t>
  </si>
  <si>
    <t>bábák</t>
  </si>
  <si>
    <t>mások</t>
  </si>
  <si>
    <t>Föld- és erdőművelésnél</t>
  </si>
  <si>
    <t>birtokosok</t>
  </si>
  <si>
    <t>éves szolgák</t>
  </si>
  <si>
    <t>Bányászat- és kohászatnál</t>
  </si>
  <si>
    <t>bérlők</t>
  </si>
  <si>
    <t>munkások</t>
  </si>
  <si>
    <t>együtt</t>
  </si>
  <si>
    <t>I. Magyarország</t>
  </si>
  <si>
    <t>Összesen</t>
  </si>
  <si>
    <t>Nyitra</t>
  </si>
  <si>
    <t>Honvéd</t>
  </si>
  <si>
    <t>II. Erdély</t>
  </si>
  <si>
    <t>Katona</t>
  </si>
  <si>
    <t>III. Fiume város és kerülete</t>
  </si>
  <si>
    <t>V. Határőrvidék</t>
  </si>
  <si>
    <t>1. Horvát-Szlavón hörv.</t>
  </si>
  <si>
    <t>Likai ezred</t>
  </si>
  <si>
    <t>Otocsáni ezred</t>
  </si>
  <si>
    <t>Szluini ezred</t>
  </si>
  <si>
    <t>Gradiskai ezred</t>
  </si>
  <si>
    <t>Szentgyörgyi ezred</t>
  </si>
  <si>
    <t>Kőrösi ezred</t>
  </si>
  <si>
    <t>Brodi ezred</t>
  </si>
  <si>
    <t>2. Magyar-Bánáti hörv.</t>
  </si>
  <si>
    <t>Péterváradi ezred</t>
  </si>
  <si>
    <t>Németbánáti ezred</t>
  </si>
  <si>
    <t>Szerbbánáti ezred</t>
  </si>
  <si>
    <t>Románbánáti ezred</t>
  </si>
  <si>
    <t>Titeli csajkás zl.</t>
  </si>
  <si>
    <t>Határőrvidék összesen</t>
  </si>
  <si>
    <t>építészeti és művészeti iparnál</t>
  </si>
  <si>
    <t>fém-, kő- és faiparágnál</t>
  </si>
  <si>
    <t>szövőiparnál</t>
  </si>
  <si>
    <t>Ipar és kézmű összesen</t>
  </si>
  <si>
    <t>Ipar</t>
  </si>
  <si>
    <t>Kereskedelem</t>
  </si>
  <si>
    <t>Szállítás</t>
  </si>
  <si>
    <t>Bankok</t>
  </si>
  <si>
    <t>Kereskedelem összesen</t>
  </si>
  <si>
    <t>vállalkozó</t>
  </si>
  <si>
    <t>háztul.</t>
  </si>
  <si>
    <t>járadéktul</t>
  </si>
  <si>
    <t>férfi</t>
  </si>
  <si>
    <t>nő</t>
  </si>
  <si>
    <t>összes</t>
  </si>
  <si>
    <t>14 éven felül</t>
  </si>
  <si>
    <t>14 éven alul</t>
  </si>
  <si>
    <t>VII. Bizonyos foglalkozás nélküli egyének</t>
  </si>
  <si>
    <t>munkás</t>
  </si>
  <si>
    <t>Jelenlévők</t>
  </si>
  <si>
    <t>Papok</t>
  </si>
  <si>
    <t>gyógysz.</t>
  </si>
  <si>
    <t>ért.össz</t>
  </si>
  <si>
    <t>gazdatiszt</t>
  </si>
  <si>
    <t>haszonb.</t>
  </si>
  <si>
    <t>napszámos</t>
  </si>
  <si>
    <t>vad.hal.</t>
  </si>
  <si>
    <t>hivatalnok</t>
  </si>
  <si>
    <t>önálló</t>
  </si>
  <si>
    <t>hiv.,munkás</t>
  </si>
  <si>
    <t>Arad</t>
  </si>
  <si>
    <t xml:space="preserve">Árva </t>
  </si>
  <si>
    <t>Bács</t>
  </si>
  <si>
    <t>Baranya</t>
  </si>
  <si>
    <t>Bars</t>
  </si>
  <si>
    <t>Békés</t>
  </si>
  <si>
    <t>Bereg</t>
  </si>
  <si>
    <t>Bihar</t>
  </si>
  <si>
    <t>Borsod</t>
  </si>
  <si>
    <t>Csanád</t>
  </si>
  <si>
    <t>Csongrád</t>
  </si>
  <si>
    <t>Esztergom</t>
  </si>
  <si>
    <t>Fehér</t>
  </si>
  <si>
    <t>Gömör</t>
  </si>
  <si>
    <t xml:space="preserve">Győr </t>
  </si>
  <si>
    <t>Hont</t>
  </si>
  <si>
    <t>Komárom</t>
  </si>
  <si>
    <t>Közép-Szolnok</t>
  </si>
  <si>
    <t>Kraszna</t>
  </si>
  <si>
    <t>Máramaros</t>
  </si>
  <si>
    <t>Pest</t>
  </si>
  <si>
    <t>Pozsony</t>
  </si>
  <si>
    <t>Somogy</t>
  </si>
  <si>
    <t>Sáros</t>
  </si>
  <si>
    <t>Sopron</t>
  </si>
  <si>
    <t>Szatmár</t>
  </si>
  <si>
    <t>Szepes</t>
  </si>
  <si>
    <t>Temes</t>
  </si>
  <si>
    <t>Tolna</t>
  </si>
  <si>
    <t>Torna</t>
  </si>
  <si>
    <t>Torontál</t>
  </si>
  <si>
    <t>Nagykikindai kerület</t>
  </si>
  <si>
    <t>Trencsén</t>
  </si>
  <si>
    <t>Turóc</t>
  </si>
  <si>
    <t>Ung</t>
  </si>
  <si>
    <t>Vas</t>
  </si>
  <si>
    <t>Veszprém</t>
  </si>
  <si>
    <t>Zala</t>
  </si>
  <si>
    <t>Zaránd</t>
  </si>
  <si>
    <t>Zemplén</t>
  </si>
  <si>
    <t>Zólyom</t>
  </si>
  <si>
    <t>Kővárvidék</t>
  </si>
  <si>
    <t>Magyarország összesen</t>
  </si>
  <si>
    <t>Alsó-Fehér</t>
  </si>
  <si>
    <t>Belső-Szolnok</t>
  </si>
  <si>
    <t>Doboka</t>
  </si>
  <si>
    <t>Fogaras vidék</t>
  </si>
  <si>
    <t>Hunyad</t>
  </si>
  <si>
    <t>Kolozs</t>
  </si>
  <si>
    <t>Erdély összesen</t>
  </si>
  <si>
    <t>Küküllő</t>
  </si>
  <si>
    <t>Torda</t>
  </si>
  <si>
    <t>Csíkszék</t>
  </si>
  <si>
    <t>Háromszék</t>
  </si>
  <si>
    <t>Marosszék</t>
  </si>
  <si>
    <t>Udvarhelyszék</t>
  </si>
  <si>
    <t>Jászkun kerület</t>
  </si>
  <si>
    <t>Hajdú kerület</t>
  </si>
  <si>
    <t>Ugocsa</t>
  </si>
  <si>
    <t>16 Szepesi város</t>
  </si>
  <si>
    <t>Szabolcs</t>
  </si>
  <si>
    <t>Moson</t>
  </si>
  <si>
    <t>Nógrád</t>
  </si>
  <si>
    <t xml:space="preserve">Liptó </t>
  </si>
  <si>
    <t xml:space="preserve">Krassó </t>
  </si>
  <si>
    <t>Heves</t>
  </si>
  <si>
    <t xml:space="preserve">Abaúj </t>
  </si>
  <si>
    <t>Felső-Fehér</t>
  </si>
  <si>
    <t>Naszódvidék</t>
  </si>
  <si>
    <t>Aranyosszék</t>
  </si>
  <si>
    <t>Ogulini ezred</t>
  </si>
  <si>
    <t>I. Báni ezred</t>
  </si>
  <si>
    <t>II. Báni ezred</t>
  </si>
  <si>
    <t>Besztercevidék</t>
  </si>
  <si>
    <t>Brassó vidék</t>
  </si>
  <si>
    <t>Medgyesszék</t>
  </si>
  <si>
    <t>Kőhalomszék</t>
  </si>
  <si>
    <t>Nagysinkszék</t>
  </si>
  <si>
    <t>Segesvárszék</t>
  </si>
  <si>
    <t>Szászsebesszék</t>
  </si>
  <si>
    <t>Szászvárosszék</t>
  </si>
  <si>
    <t>Szebenszék</t>
  </si>
  <si>
    <t>Szerdahelyszék</t>
  </si>
  <si>
    <t>Újegyházszék</t>
  </si>
  <si>
    <t>Zágráb</t>
  </si>
  <si>
    <t>Varasd</t>
  </si>
  <si>
    <t>Kőrös</t>
  </si>
  <si>
    <t>Fiume</t>
  </si>
  <si>
    <t>Pozsega</t>
  </si>
  <si>
    <t>Szerém</t>
  </si>
  <si>
    <t>Verőce</t>
  </si>
  <si>
    <t>Horvát-Szlavónország összes</t>
  </si>
  <si>
    <t>Megyék, kerületek</t>
  </si>
  <si>
    <t xml:space="preserve">összes </t>
  </si>
  <si>
    <t>Összes kereső</t>
  </si>
  <si>
    <t>%</t>
  </si>
  <si>
    <t>Mezőg.</t>
  </si>
  <si>
    <t>fogl.</t>
  </si>
  <si>
    <t>Ker.(bank)</t>
  </si>
  <si>
    <t>Szem.szolg.</t>
  </si>
  <si>
    <t>Értelmiség</t>
  </si>
  <si>
    <t xml:space="preserve">Ipar </t>
  </si>
  <si>
    <t>és bány.</t>
  </si>
  <si>
    <t>Keresk.</t>
  </si>
  <si>
    <t>és száll.</t>
  </si>
  <si>
    <t>bérlő</t>
  </si>
  <si>
    <t>Mezőgazdaság</t>
  </si>
  <si>
    <t>csel., nsz.</t>
  </si>
  <si>
    <t>birtokos</t>
  </si>
  <si>
    <t>napsz.</t>
  </si>
  <si>
    <t>Építőipar</t>
  </si>
  <si>
    <t>szövőipar</t>
  </si>
  <si>
    <t>nem közv.</t>
  </si>
  <si>
    <t>termelő</t>
  </si>
  <si>
    <t>Iparágak aránya</t>
  </si>
  <si>
    <t>Egészség/</t>
  </si>
  <si>
    <t>10000 lakos</t>
  </si>
  <si>
    <t>orvos/</t>
  </si>
  <si>
    <t>bába/</t>
  </si>
  <si>
    <t>orv+seb/</t>
  </si>
  <si>
    <t>10000 lak</t>
  </si>
  <si>
    <t>birt.+bérlő</t>
  </si>
  <si>
    <t>Egészségügyi mutatók</t>
  </si>
  <si>
    <t>tanító/1000</t>
  </si>
  <si>
    <t>14 év alatti</t>
  </si>
  <si>
    <t>Magyar korona</t>
  </si>
  <si>
    <t>Dunántúl</t>
  </si>
  <si>
    <t>Duna bal</t>
  </si>
  <si>
    <t>Duna-Tisza</t>
  </si>
  <si>
    <t xml:space="preserve">Tisza jobb </t>
  </si>
  <si>
    <t>Tisza bal</t>
  </si>
  <si>
    <t>Tisza-Maros</t>
  </si>
  <si>
    <t>Horvátország</t>
  </si>
  <si>
    <t xml:space="preserve">Horvát-Szlavónország </t>
  </si>
  <si>
    <t xml:space="preserve">Erdély </t>
  </si>
  <si>
    <t xml:space="preserve">Magyarország </t>
  </si>
  <si>
    <t>katona</t>
  </si>
  <si>
    <t>katona összesen</t>
  </si>
  <si>
    <t>É r  t e  l m i s é g</t>
  </si>
  <si>
    <t>Őstermelés</t>
  </si>
  <si>
    <t>Őstermelő</t>
  </si>
  <si>
    <t>össz.</t>
  </si>
  <si>
    <t>Járadék- és háztulajdonos</t>
  </si>
  <si>
    <t>összesen</t>
  </si>
  <si>
    <t>Személyes</t>
  </si>
  <si>
    <t>szolgálatot</t>
  </si>
  <si>
    <t>végzők</t>
  </si>
  <si>
    <t>foglalkozás</t>
  </si>
  <si>
    <t>nélküli</t>
  </si>
  <si>
    <t>kereső</t>
  </si>
  <si>
    <t>Az összlakoosághoz viszonyított százalékarányok</t>
  </si>
  <si>
    <t>Ős-</t>
  </si>
  <si>
    <t>termelés</t>
  </si>
  <si>
    <t>Bányászat</t>
  </si>
  <si>
    <t>ipar</t>
  </si>
  <si>
    <t>Kereskedelm</t>
  </si>
  <si>
    <t>közlekedés</t>
  </si>
  <si>
    <t>Járadékos</t>
  </si>
  <si>
    <t>háztulajdonos</t>
  </si>
  <si>
    <t>szolgálat</t>
  </si>
  <si>
    <t>A keresőkhöz viszonyított százalékarányok</t>
  </si>
  <si>
    <t>Járadék</t>
  </si>
  <si>
    <t>vegyészeti, élelmezési és dohány</t>
  </si>
  <si>
    <t>Bőr, papír és egyéb</t>
  </si>
  <si>
    <t>nem közvetlenül termelő foglalkozás</t>
  </si>
  <si>
    <t>faipar</t>
  </si>
  <si>
    <t xml:space="preserve">Fém, kő, </t>
  </si>
  <si>
    <t>vegyi,</t>
  </si>
  <si>
    <t>élelmiszer,</t>
  </si>
  <si>
    <t>dohány</t>
  </si>
  <si>
    <t>bőr,</t>
  </si>
  <si>
    <t>papír,</t>
  </si>
  <si>
    <t>egyéb</t>
  </si>
  <si>
    <t>Kontroll</t>
  </si>
  <si>
    <t>Iparforgalmi</t>
  </si>
  <si>
    <t>Lakos %</t>
  </si>
  <si>
    <t>Kereső %</t>
  </si>
  <si>
    <t xml:space="preserve">Ipar, keresk és szállítás </t>
  </si>
  <si>
    <t>Foglalkozási viszony</t>
  </si>
  <si>
    <t>gazda-</t>
  </si>
  <si>
    <t>tiszt</t>
  </si>
  <si>
    <t>Erdély polgári lakosság</t>
  </si>
  <si>
    <t>S1</t>
  </si>
  <si>
    <t>S2</t>
  </si>
  <si>
    <t>S3</t>
  </si>
  <si>
    <t>S4</t>
  </si>
  <si>
    <t>S5</t>
  </si>
  <si>
    <t>S6</t>
  </si>
  <si>
    <t>M7</t>
  </si>
  <si>
    <t>M8</t>
  </si>
  <si>
    <t>M9</t>
  </si>
  <si>
    <t>M10</t>
  </si>
  <si>
    <t>M0</t>
  </si>
  <si>
    <t>M00</t>
  </si>
  <si>
    <t>H3</t>
  </si>
  <si>
    <t>H1</t>
  </si>
  <si>
    <t>H5</t>
  </si>
  <si>
    <t>H7</t>
  </si>
  <si>
    <t>H4</t>
  </si>
  <si>
    <t>H6</t>
  </si>
  <si>
    <t>H2</t>
  </si>
  <si>
    <t>G1</t>
  </si>
  <si>
    <t>G2</t>
  </si>
  <si>
    <t>G3</t>
  </si>
  <si>
    <t>G4</t>
  </si>
  <si>
    <t>G5</t>
  </si>
  <si>
    <t>G6</t>
  </si>
  <si>
    <t>G7</t>
  </si>
  <si>
    <t>G8</t>
  </si>
  <si>
    <t>G10</t>
  </si>
  <si>
    <t>G11</t>
  </si>
  <si>
    <t>G9</t>
  </si>
  <si>
    <t>G12</t>
  </si>
  <si>
    <t>G13</t>
  </si>
  <si>
    <t>G14</t>
  </si>
  <si>
    <t>M11</t>
  </si>
  <si>
    <t>F1</t>
  </si>
  <si>
    <t>M12</t>
  </si>
  <si>
    <t>Megyék ebből</t>
  </si>
  <si>
    <t>Székely székek ebből</t>
  </si>
  <si>
    <t>Szász székek ebből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</si>
</sst>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.0"/>
  </numFmts>
  <fonts count="45">
    <font>
      <sz val="11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10"/>
      <color indexed="39"/>
      <name val="Arial"/>
      <family val="0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</borders>
  <cellStyleXfs count="61">
    <xf numFmtId="1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1" fontId="0" fillId="0" borderId="0" xfId="0" applyAlignment="1">
      <alignment horizontal="center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1" fontId="3" fillId="0" borderId="0" xfId="0" applyFont="1" applyAlignment="1">
      <alignment horizontal="center"/>
    </xf>
    <xf numFmtId="1" fontId="4" fillId="0" borderId="0" xfId="0" applyFont="1" applyAlignment="1">
      <alignment horizontal="center"/>
    </xf>
    <xf numFmtId="1" fontId="0" fillId="0" borderId="0" xfId="0" applyAlignment="1">
      <alignment horizontal="right"/>
    </xf>
    <xf numFmtId="1" fontId="0" fillId="0" borderId="0" xfId="0" applyAlignment="1">
      <alignment/>
    </xf>
    <xf numFmtId="1" fontId="0" fillId="0" borderId="0" xfId="0" applyFont="1" applyAlignment="1">
      <alignment/>
    </xf>
    <xf numFmtId="1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" fontId="4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" fontId="8" fillId="0" borderId="0" xfId="0" applyFont="1" applyAlignment="1">
      <alignment horizontal="left"/>
    </xf>
    <xf numFmtId="1" fontId="9" fillId="0" borderId="0" xfId="0" applyFont="1" applyAlignment="1">
      <alignment horizontal="left"/>
    </xf>
    <xf numFmtId="1" fontId="6" fillId="0" borderId="0" xfId="0" applyFont="1" applyAlignment="1">
      <alignment horizontal="center"/>
    </xf>
    <xf numFmtId="1" fontId="6" fillId="0" borderId="0" xfId="0" applyFont="1" applyAlignment="1">
      <alignment/>
    </xf>
    <xf numFmtId="1" fontId="6" fillId="0" borderId="0" xfId="0" applyFont="1" applyAlignment="1">
      <alignment horizontal="right"/>
    </xf>
    <xf numFmtId="1" fontId="7" fillId="0" borderId="0" xfId="0" applyFont="1" applyAlignment="1">
      <alignment horizontal="right"/>
    </xf>
    <xf numFmtId="1" fontId="6" fillId="0" borderId="0" xfId="0" applyFont="1" applyAlignment="1">
      <alignment horizontal="center"/>
    </xf>
    <xf numFmtId="1" fontId="6" fillId="0" borderId="0" xfId="0" applyFont="1" applyAlignment="1">
      <alignment horizontal="center" wrapText="1"/>
    </xf>
    <xf numFmtId="1" fontId="6" fillId="0" borderId="0" xfId="0" applyFont="1" applyAlignment="1">
      <alignment wrapText="1"/>
    </xf>
    <xf numFmtId="1" fontId="6" fillId="33" borderId="0" xfId="0" applyFont="1" applyFill="1" applyAlignment="1">
      <alignment horizontal="center"/>
    </xf>
    <xf numFmtId="1" fontId="6" fillId="34" borderId="0" xfId="0" applyFont="1" applyFill="1" applyAlignment="1">
      <alignment horizontal="center"/>
    </xf>
    <xf numFmtId="1" fontId="6" fillId="35" borderId="0" xfId="0" applyFont="1" applyFill="1" applyAlignment="1">
      <alignment horizontal="center"/>
    </xf>
    <xf numFmtId="1" fontId="4" fillId="0" borderId="0" xfId="0" applyFont="1" applyAlignment="1">
      <alignment/>
    </xf>
    <xf numFmtId="1" fontId="7" fillId="36" borderId="0" xfId="0" applyFont="1" applyFill="1" applyAlignment="1">
      <alignment horizontal="center"/>
    </xf>
    <xf numFmtId="1" fontId="7" fillId="0" borderId="0" xfId="0" applyFont="1" applyAlignment="1">
      <alignment horizontal="center"/>
    </xf>
    <xf numFmtId="1" fontId="7" fillId="0" borderId="0" xfId="0" applyFont="1" applyAlignment="1">
      <alignment/>
    </xf>
    <xf numFmtId="1" fontId="6" fillId="37" borderId="0" xfId="0" applyFont="1" applyFill="1" applyAlignment="1">
      <alignment/>
    </xf>
    <xf numFmtId="2" fontId="6" fillId="0" borderId="0" xfId="0" applyNumberFormat="1" applyFont="1" applyAlignment="1">
      <alignment/>
    </xf>
    <xf numFmtId="1" fontId="10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0" fillId="0" borderId="0" xfId="0" applyFont="1" applyAlignment="1">
      <alignment/>
    </xf>
    <xf numFmtId="1" fontId="0" fillId="0" borderId="0" xfId="0" applyFont="1" applyAlignment="1">
      <alignment horizontal="center"/>
    </xf>
    <xf numFmtId="1" fontId="0" fillId="38" borderId="0" xfId="0" applyFill="1" applyAlignment="1">
      <alignment horizontal="center"/>
    </xf>
    <xf numFmtId="1" fontId="0" fillId="38" borderId="0" xfId="0" applyFill="1" applyAlignment="1">
      <alignment horizontal="center" wrapText="1"/>
    </xf>
    <xf numFmtId="1" fontId="0" fillId="38" borderId="0" xfId="0" applyFill="1" applyAlignment="1">
      <alignment wrapText="1"/>
    </xf>
    <xf numFmtId="1" fontId="3" fillId="38" borderId="0" xfId="0" applyFont="1" applyFill="1" applyAlignment="1">
      <alignment horizontal="center"/>
    </xf>
    <xf numFmtId="1" fontId="4" fillId="38" borderId="0" xfId="0" applyFont="1" applyFill="1" applyAlignment="1">
      <alignment horizontal="center"/>
    </xf>
    <xf numFmtId="1" fontId="7" fillId="38" borderId="0" xfId="0" applyFont="1" applyFill="1" applyAlignment="1">
      <alignment horizontal="center"/>
    </xf>
    <xf numFmtId="1" fontId="0" fillId="38" borderId="0" xfId="0" applyFont="1" applyFill="1" applyAlignment="1">
      <alignment horizontal="center"/>
    </xf>
    <xf numFmtId="1" fontId="0" fillId="38" borderId="0" xfId="0" applyFill="1" applyAlignment="1">
      <alignment horizontal="right"/>
    </xf>
    <xf numFmtId="1" fontId="6" fillId="38" borderId="0" xfId="0" applyFont="1" applyFill="1" applyAlignment="1">
      <alignment horizontal="right"/>
    </xf>
    <xf numFmtId="1" fontId="0" fillId="0" borderId="10" xfId="0" applyBorder="1" applyAlignment="1">
      <alignment/>
    </xf>
    <xf numFmtId="1" fontId="0" fillId="39" borderId="11" xfId="0" applyFill="1" applyBorder="1" applyAlignment="1">
      <alignment/>
    </xf>
    <xf numFmtId="1" fontId="0" fillId="39" borderId="10" xfId="0" applyFill="1" applyBorder="1" applyAlignment="1">
      <alignment/>
    </xf>
    <xf numFmtId="1" fontId="6" fillId="40" borderId="0" xfId="0" applyFont="1" applyFill="1" applyAlignment="1">
      <alignment horizontal="center"/>
    </xf>
    <xf numFmtId="1" fontId="6" fillId="41" borderId="0" xfId="0" applyFont="1" applyFill="1" applyAlignment="1">
      <alignment horizontal="center"/>
    </xf>
    <xf numFmtId="1" fontId="6" fillId="42" borderId="0" xfId="0" applyFont="1" applyFill="1" applyAlignment="1">
      <alignment horizontal="center"/>
    </xf>
    <xf numFmtId="1" fontId="6" fillId="36" borderId="0" xfId="0" applyFont="1" applyFill="1" applyAlignment="1">
      <alignment horizontal="center"/>
    </xf>
    <xf numFmtId="1" fontId="0" fillId="0" borderId="0" xfId="0" applyAlignment="1">
      <alignment horizontal="center"/>
    </xf>
    <xf numFmtId="1" fontId="0" fillId="0" borderId="0" xfId="0" applyFill="1" applyBorder="1" applyAlignment="1">
      <alignment horizontal="center"/>
    </xf>
    <xf numFmtId="1" fontId="6" fillId="43" borderId="0" xfId="0" applyFont="1" applyFill="1" applyAlignment="1">
      <alignment horizontal="center"/>
    </xf>
    <xf numFmtId="1" fontId="6" fillId="44" borderId="0" xfId="0" applyFont="1" applyFill="1" applyAlignment="1">
      <alignment horizontal="center"/>
    </xf>
    <xf numFmtId="1" fontId="0" fillId="0" borderId="0" xfId="0" applyAlignment="1">
      <alignment horizontal="center"/>
    </xf>
    <xf numFmtId="1" fontId="6" fillId="45" borderId="0" xfId="0" applyFont="1" applyFill="1" applyAlignment="1">
      <alignment horizontal="center"/>
    </xf>
    <xf numFmtId="1" fontId="6" fillId="45" borderId="0" xfId="0" applyFont="1" applyFill="1" applyAlignment="1">
      <alignment horizontal="center"/>
    </xf>
    <xf numFmtId="1" fontId="6" fillId="46" borderId="0" xfId="0" applyFont="1" applyFill="1" applyAlignment="1">
      <alignment horizontal="center"/>
    </xf>
    <xf numFmtId="1" fontId="6" fillId="47" borderId="0" xfId="0" applyFont="1" applyFill="1" applyAlignment="1">
      <alignment horizontal="center"/>
    </xf>
    <xf numFmtId="165" fontId="6" fillId="41" borderId="0" xfId="0" applyNumberFormat="1" applyFont="1" applyFill="1" applyAlignment="1">
      <alignment horizontal="center"/>
    </xf>
    <xf numFmtId="1" fontId="0" fillId="38" borderId="0" xfId="0" applyFill="1" applyAlignment="1">
      <alignment horizontal="left"/>
    </xf>
    <xf numFmtId="1" fontId="0" fillId="39" borderId="10" xfId="0" applyFill="1" applyBorder="1" applyAlignment="1">
      <alignment horizontal="left"/>
    </xf>
    <xf numFmtId="1" fontId="4" fillId="38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58"/>
  <sheetViews>
    <sheetView tabSelected="1" zoomScalePageLayoutView="0" workbookViewId="0" topLeftCell="A1">
      <pane xSplit="2" ySplit="4" topLeftCell="C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11" sqref="C111"/>
    </sheetView>
  </sheetViews>
  <sheetFormatPr defaultColWidth="9.140625" defaultRowHeight="15"/>
  <cols>
    <col min="1" max="1" width="9.140625" style="37" customWidth="1"/>
    <col min="2" max="2" width="24.8515625" style="14" customWidth="1"/>
    <col min="3" max="3" width="15.140625" style="16" customWidth="1"/>
    <col min="4" max="4" width="10.00390625" style="0" customWidth="1"/>
    <col min="5" max="6" width="9.28125" style="0" customWidth="1"/>
    <col min="7" max="9" width="10.00390625" style="0" customWidth="1"/>
    <col min="10" max="17" width="9.28125" style="0" customWidth="1"/>
    <col min="18" max="18" width="12.140625" style="16" customWidth="1"/>
    <col min="19" max="19" width="12.421875" style="0" customWidth="1"/>
    <col min="20" max="21" width="9.28125" style="0" customWidth="1"/>
    <col min="22" max="23" width="11.421875" style="0" customWidth="1"/>
    <col min="24" max="24" width="9.28125" style="0" customWidth="1"/>
    <col min="25" max="25" width="10.8515625" style="16" customWidth="1"/>
    <col min="26" max="26" width="10.28125" style="0" customWidth="1"/>
    <col min="27" max="28" width="9.28125" style="0" customWidth="1"/>
    <col min="29" max="29" width="10.00390625" style="0" customWidth="1"/>
    <col min="30" max="30" width="11.8515625" style="16" customWidth="1"/>
    <col min="31" max="31" width="9.7109375" style="0" customWidth="1"/>
    <col min="33" max="33" width="9.57421875" style="0" customWidth="1"/>
    <col min="34" max="34" width="10.00390625" style="0" customWidth="1"/>
    <col min="36" max="36" width="10.28125" style="0" customWidth="1"/>
    <col min="37" max="37" width="9.7109375" style="0" customWidth="1"/>
    <col min="39" max="39" width="9.7109375" style="0" customWidth="1"/>
    <col min="40" max="40" width="9.8515625" style="0" customWidth="1"/>
    <col min="42" max="42" width="10.00390625" style="0" customWidth="1"/>
    <col min="43" max="43" width="10.28125" style="0" customWidth="1"/>
    <col min="45" max="47" width="9.8515625" style="0" customWidth="1"/>
    <col min="48" max="48" width="11.28125" style="0" customWidth="1"/>
    <col min="49" max="49" width="10.421875" style="0" customWidth="1"/>
    <col min="50" max="50" width="12.421875" style="0" customWidth="1"/>
    <col min="51" max="51" width="10.8515625" style="16" customWidth="1"/>
    <col min="52" max="52" width="10.8515625" style="28" customWidth="1"/>
    <col min="53" max="53" width="10.421875" style="0" customWidth="1"/>
    <col min="56" max="56" width="10.421875" style="0" customWidth="1"/>
    <col min="62" max="62" width="9.140625" style="16" customWidth="1"/>
    <col min="65" max="65" width="9.140625" style="4" customWidth="1"/>
    <col min="66" max="66" width="11.28125" style="16" customWidth="1"/>
    <col min="69" max="69" width="9.57421875" style="0" bestFit="1" customWidth="1"/>
    <col min="72" max="72" width="9.8515625" style="0" customWidth="1"/>
    <col min="73" max="73" width="12.00390625" style="16" customWidth="1"/>
    <col min="74" max="74" width="15.00390625" style="16" customWidth="1"/>
    <col min="75" max="75" width="4.28125" style="16" customWidth="1"/>
    <col min="76" max="78" width="9.140625" style="12" customWidth="1"/>
    <col min="79" max="79" width="13.140625" style="12" customWidth="1"/>
    <col min="80" max="80" width="10.28125" style="12" customWidth="1"/>
    <col min="81" max="81" width="12.140625" style="12" customWidth="1"/>
    <col min="82" max="82" width="10.421875" style="12" customWidth="1"/>
    <col min="83" max="83" width="12.421875" style="16" customWidth="1"/>
    <col min="89" max="89" width="10.421875" style="0" customWidth="1"/>
    <col min="91" max="91" width="10.00390625" style="0" customWidth="1"/>
    <col min="92" max="92" width="13.00390625" style="16" customWidth="1"/>
    <col min="99" max="99" width="10.00390625" style="0" customWidth="1"/>
    <col min="101" max="101" width="10.421875" style="0" customWidth="1"/>
    <col min="106" max="106" width="10.28125" style="0" customWidth="1"/>
    <col min="109" max="109" width="11.421875" style="0" customWidth="1"/>
  </cols>
  <sheetData>
    <row r="1" spans="3:112" ht="15.75">
      <c r="C1" s="49" t="s">
        <v>212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 t="s">
        <v>213</v>
      </c>
      <c r="T1" s="50"/>
      <c r="U1" s="50"/>
      <c r="V1" s="50"/>
      <c r="W1" s="50"/>
      <c r="X1" s="50"/>
      <c r="Y1" s="50"/>
      <c r="AE1" s="52" t="s">
        <v>48</v>
      </c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27"/>
      <c r="BA1" s="59" t="s">
        <v>49</v>
      </c>
      <c r="BB1" s="59"/>
      <c r="BC1" s="59"/>
      <c r="BD1" s="59"/>
      <c r="BE1" s="59"/>
      <c r="BF1" s="59"/>
      <c r="BG1" s="59"/>
      <c r="BH1" s="59"/>
      <c r="BI1" s="59"/>
      <c r="BJ1" s="59"/>
      <c r="BK1" s="55" t="s">
        <v>216</v>
      </c>
      <c r="BL1" s="55"/>
      <c r="BM1" s="55"/>
      <c r="BN1" s="23" t="s">
        <v>218</v>
      </c>
      <c r="BO1" s="58" t="s">
        <v>61</v>
      </c>
      <c r="BP1" s="58"/>
      <c r="BQ1" s="58"/>
      <c r="BR1" s="58"/>
      <c r="BS1" s="58"/>
      <c r="BT1" s="58"/>
      <c r="BU1" s="58"/>
      <c r="BV1" s="24" t="s">
        <v>168</v>
      </c>
      <c r="BW1" s="25"/>
      <c r="BX1" s="62" t="s">
        <v>224</v>
      </c>
      <c r="BY1" s="62"/>
      <c r="BZ1" s="62"/>
      <c r="CA1" s="62"/>
      <c r="CB1" s="62"/>
      <c r="CC1" s="62"/>
      <c r="CD1" s="62"/>
      <c r="CF1" s="58" t="s">
        <v>234</v>
      </c>
      <c r="CG1" s="58"/>
      <c r="CH1" s="58"/>
      <c r="CI1" s="58"/>
      <c r="CJ1" s="58"/>
      <c r="CK1" s="58"/>
      <c r="CL1" s="58"/>
      <c r="CM1" s="58"/>
      <c r="CN1" s="30" t="s">
        <v>248</v>
      </c>
      <c r="CO1" s="61" t="s">
        <v>180</v>
      </c>
      <c r="CP1" s="61"/>
      <c r="CQ1" s="61"/>
      <c r="CR1" s="61"/>
      <c r="CS1" s="61"/>
      <c r="CT1" s="61"/>
      <c r="CU1" s="60" t="s">
        <v>188</v>
      </c>
      <c r="CV1" s="60"/>
      <c r="CW1" s="60"/>
      <c r="CX1" s="60"/>
      <c r="CY1" s="60"/>
      <c r="CZ1" s="60"/>
      <c r="DA1" s="56" t="s">
        <v>196</v>
      </c>
      <c r="DB1" s="56"/>
      <c r="DC1" s="56"/>
      <c r="DD1" s="56"/>
      <c r="DF1" s="55" t="s">
        <v>252</v>
      </c>
      <c r="DG1" s="55"/>
      <c r="DH1" s="55"/>
    </row>
    <row r="2" spans="1:112" s="2" customFormat="1" ht="15" customHeight="1">
      <c r="A2" s="38"/>
      <c r="B2" s="14"/>
      <c r="C2" s="16"/>
      <c r="D2"/>
      <c r="E2" s="53" t="s">
        <v>0</v>
      </c>
      <c r="F2" s="53"/>
      <c r="G2" s="53"/>
      <c r="H2"/>
      <c r="I2"/>
      <c r="J2"/>
      <c r="K2"/>
      <c r="L2"/>
      <c r="M2" s="53" t="s">
        <v>9</v>
      </c>
      <c r="N2" s="53"/>
      <c r="O2" s="53"/>
      <c r="P2" s="53"/>
      <c r="Q2" s="53"/>
      <c r="R2" s="16"/>
      <c r="S2" s="53" t="s">
        <v>14</v>
      </c>
      <c r="T2" s="53"/>
      <c r="U2" s="53"/>
      <c r="V2" s="53"/>
      <c r="W2" s="53"/>
      <c r="X2"/>
      <c r="Y2" s="16" t="s">
        <v>214</v>
      </c>
      <c r="Z2" s="51" t="s">
        <v>17</v>
      </c>
      <c r="AA2" s="51"/>
      <c r="AB2" s="51"/>
      <c r="AC2" s="51"/>
      <c r="AD2" s="51"/>
      <c r="AE2" s="53" t="s">
        <v>44</v>
      </c>
      <c r="AF2" s="53"/>
      <c r="AG2" s="53"/>
      <c r="AH2" s="53" t="s">
        <v>45</v>
      </c>
      <c r="AI2" s="53"/>
      <c r="AJ2" s="53"/>
      <c r="AK2" s="53" t="s">
        <v>236</v>
      </c>
      <c r="AL2" s="53"/>
      <c r="AM2" s="53"/>
      <c r="AN2" s="53" t="s">
        <v>46</v>
      </c>
      <c r="AO2" s="53"/>
      <c r="AP2" s="53"/>
      <c r="AQ2" s="54" t="s">
        <v>237</v>
      </c>
      <c r="AR2" s="54"/>
      <c r="AS2" s="54"/>
      <c r="AT2" s="53" t="s">
        <v>238</v>
      </c>
      <c r="AU2" s="53"/>
      <c r="AV2" s="53"/>
      <c r="AW2" s="53" t="s">
        <v>47</v>
      </c>
      <c r="AX2" s="53"/>
      <c r="AY2" s="53"/>
      <c r="AZ2" s="4"/>
      <c r="BA2" s="53" t="s">
        <v>49</v>
      </c>
      <c r="BB2" s="53"/>
      <c r="BC2" s="53"/>
      <c r="BD2" s="53" t="s">
        <v>50</v>
      </c>
      <c r="BE2" s="53"/>
      <c r="BF2" s="53"/>
      <c r="BG2" t="s">
        <v>51</v>
      </c>
      <c r="BH2" s="53" t="s">
        <v>52</v>
      </c>
      <c r="BI2" s="53"/>
      <c r="BJ2" s="53"/>
      <c r="BK2"/>
      <c r="BL2"/>
      <c r="BM2" s="4"/>
      <c r="BN2" s="23" t="s">
        <v>219</v>
      </c>
      <c r="BO2" s="53" t="s">
        <v>59</v>
      </c>
      <c r="BP2" s="53"/>
      <c r="BQ2" s="53"/>
      <c r="BR2" s="53" t="s">
        <v>60</v>
      </c>
      <c r="BS2" s="53"/>
      <c r="BT2" s="53"/>
      <c r="BU2" s="20" t="s">
        <v>167</v>
      </c>
      <c r="BV2" s="21"/>
      <c r="BW2" s="21"/>
      <c r="BX2" s="12" t="s">
        <v>58</v>
      </c>
      <c r="BY2" s="12" t="s">
        <v>225</v>
      </c>
      <c r="BZ2" s="12" t="s">
        <v>227</v>
      </c>
      <c r="CA2" s="12" t="s">
        <v>229</v>
      </c>
      <c r="CB2" s="12" t="s">
        <v>174</v>
      </c>
      <c r="CC2" s="12" t="s">
        <v>231</v>
      </c>
      <c r="CD2" s="12" t="s">
        <v>218</v>
      </c>
      <c r="CE2" s="30" t="s">
        <v>248</v>
      </c>
      <c r="CF2" s="8" t="s">
        <v>170</v>
      </c>
      <c r="CG2" s="8" t="s">
        <v>175</v>
      </c>
      <c r="CH2" t="s">
        <v>172</v>
      </c>
      <c r="CI2" t="s">
        <v>50</v>
      </c>
      <c r="CJ2" t="s">
        <v>177</v>
      </c>
      <c r="CK2" t="s">
        <v>174</v>
      </c>
      <c r="CL2" t="s">
        <v>235</v>
      </c>
      <c r="CM2" t="s">
        <v>173</v>
      </c>
      <c r="CN2" s="7"/>
      <c r="CU2" t="s">
        <v>184</v>
      </c>
      <c r="CV2" t="s">
        <v>240</v>
      </c>
      <c r="CW2" t="s">
        <v>241</v>
      </c>
      <c r="CX2" t="s">
        <v>185</v>
      </c>
      <c r="CY2" t="s">
        <v>244</v>
      </c>
      <c r="CZ2" t="s">
        <v>186</v>
      </c>
      <c r="DE2" s="16" t="s">
        <v>197</v>
      </c>
      <c r="DF2" s="57" t="s">
        <v>251</v>
      </c>
      <c r="DG2" s="57"/>
      <c r="DH2" s="57"/>
    </row>
    <row r="3" spans="1:112" s="1" customFormat="1" ht="15.75" customHeight="1">
      <c r="A3" s="39"/>
      <c r="B3" s="14" t="s">
        <v>166</v>
      </c>
      <c r="C3" s="16" t="s">
        <v>63</v>
      </c>
      <c r="D3" t="s">
        <v>64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t="s">
        <v>10</v>
      </c>
      <c r="N3" t="s">
        <v>11</v>
      </c>
      <c r="O3" t="s">
        <v>12</v>
      </c>
      <c r="P3" t="s">
        <v>65</v>
      </c>
      <c r="Q3" t="s">
        <v>13</v>
      </c>
      <c r="R3" s="16" t="s">
        <v>66</v>
      </c>
      <c r="S3" t="s">
        <v>15</v>
      </c>
      <c r="T3" t="s">
        <v>68</v>
      </c>
      <c r="U3" t="s">
        <v>67</v>
      </c>
      <c r="V3" t="s">
        <v>16</v>
      </c>
      <c r="W3" t="s">
        <v>69</v>
      </c>
      <c r="X3" t="s">
        <v>70</v>
      </c>
      <c r="Y3" s="16" t="s">
        <v>215</v>
      </c>
      <c r="Z3" t="s">
        <v>15</v>
      </c>
      <c r="AA3" t="s">
        <v>18</v>
      </c>
      <c r="AB3" t="s">
        <v>71</v>
      </c>
      <c r="AC3" t="s">
        <v>19</v>
      </c>
      <c r="AD3" s="22" t="s">
        <v>22</v>
      </c>
      <c r="AE3" t="s">
        <v>72</v>
      </c>
      <c r="AF3" t="s">
        <v>71</v>
      </c>
      <c r="AG3" t="s">
        <v>19</v>
      </c>
      <c r="AH3" t="s">
        <v>72</v>
      </c>
      <c r="AI3" t="s">
        <v>71</v>
      </c>
      <c r="AJ3" t="s">
        <v>19</v>
      </c>
      <c r="AK3" t="s">
        <v>72</v>
      </c>
      <c r="AL3" t="s">
        <v>71</v>
      </c>
      <c r="AM3" t="s">
        <v>19</v>
      </c>
      <c r="AN3" t="s">
        <v>72</v>
      </c>
      <c r="AO3" t="s">
        <v>71</v>
      </c>
      <c r="AP3" t="s">
        <v>19</v>
      </c>
      <c r="AQ3" t="s">
        <v>72</v>
      </c>
      <c r="AR3" t="s">
        <v>71</v>
      </c>
      <c r="AS3" t="s">
        <v>19</v>
      </c>
      <c r="AT3" t="s">
        <v>72</v>
      </c>
      <c r="AU3" t="s">
        <v>71</v>
      </c>
      <c r="AV3" t="s">
        <v>19</v>
      </c>
      <c r="AW3" t="s">
        <v>72</v>
      </c>
      <c r="AX3" t="s">
        <v>71</v>
      </c>
      <c r="AY3" s="16" t="s">
        <v>20</v>
      </c>
      <c r="AZ3" s="28" t="s">
        <v>247</v>
      </c>
      <c r="BA3" t="s">
        <v>72</v>
      </c>
      <c r="BB3" t="s">
        <v>71</v>
      </c>
      <c r="BC3" t="s">
        <v>62</v>
      </c>
      <c r="BD3" t="s">
        <v>72</v>
      </c>
      <c r="BE3" t="s">
        <v>71</v>
      </c>
      <c r="BF3" t="s">
        <v>62</v>
      </c>
      <c r="BG3"/>
      <c r="BH3" t="s">
        <v>53</v>
      </c>
      <c r="BI3" t="s">
        <v>73</v>
      </c>
      <c r="BJ3" s="16" t="s">
        <v>20</v>
      </c>
      <c r="BK3" t="s">
        <v>55</v>
      </c>
      <c r="BL3" t="s">
        <v>54</v>
      </c>
      <c r="BM3" s="4" t="s">
        <v>217</v>
      </c>
      <c r="BN3" s="23" t="s">
        <v>220</v>
      </c>
      <c r="BO3" t="s">
        <v>56</v>
      </c>
      <c r="BP3" t="s">
        <v>57</v>
      </c>
      <c r="BQ3" t="s">
        <v>58</v>
      </c>
      <c r="BR3" t="s">
        <v>56</v>
      </c>
      <c r="BS3" t="s">
        <v>57</v>
      </c>
      <c r="BT3" t="s">
        <v>58</v>
      </c>
      <c r="BU3" s="21" t="s">
        <v>221</v>
      </c>
      <c r="BV3" s="16"/>
      <c r="BW3" s="16"/>
      <c r="BX3" s="2" t="s">
        <v>223</v>
      </c>
      <c r="BY3" s="2" t="s">
        <v>226</v>
      </c>
      <c r="BZ3" s="2" t="s">
        <v>228</v>
      </c>
      <c r="CA3" s="2" t="s">
        <v>230</v>
      </c>
      <c r="CB3" s="2"/>
      <c r="CC3" s="2" t="s">
        <v>232</v>
      </c>
      <c r="CD3" s="2" t="s">
        <v>233</v>
      </c>
      <c r="CE3" s="16" t="s">
        <v>249</v>
      </c>
      <c r="CF3" t="s">
        <v>171</v>
      </c>
      <c r="CG3" t="s">
        <v>176</v>
      </c>
      <c r="CH3"/>
      <c r="CI3"/>
      <c r="CJ3" t="s">
        <v>178</v>
      </c>
      <c r="CK3"/>
      <c r="CL3" t="s">
        <v>54</v>
      </c>
      <c r="CM3"/>
      <c r="CN3" s="16" t="s">
        <v>250</v>
      </c>
      <c r="CO3" t="s">
        <v>182</v>
      </c>
      <c r="CP3" t="s">
        <v>179</v>
      </c>
      <c r="CQ3" t="s">
        <v>195</v>
      </c>
      <c r="CR3" t="s">
        <v>253</v>
      </c>
      <c r="CS3" t="s">
        <v>181</v>
      </c>
      <c r="CT3" t="s">
        <v>183</v>
      </c>
      <c r="CV3" t="s">
        <v>239</v>
      </c>
      <c r="CW3" s="2" t="s">
        <v>242</v>
      </c>
      <c r="CY3" s="2" t="s">
        <v>245</v>
      </c>
      <c r="CZ3" t="s">
        <v>187</v>
      </c>
      <c r="DA3" t="s">
        <v>189</v>
      </c>
      <c r="DB3" t="s">
        <v>191</v>
      </c>
      <c r="DC3" t="s">
        <v>193</v>
      </c>
      <c r="DD3" t="s">
        <v>192</v>
      </c>
      <c r="DE3" s="16" t="s">
        <v>198</v>
      </c>
      <c r="DF3" t="s">
        <v>72</v>
      </c>
      <c r="DG3" t="s">
        <v>71</v>
      </c>
      <c r="DH3" t="s">
        <v>62</v>
      </c>
    </row>
    <row r="4" spans="2:112" ht="15.75">
      <c r="B4" s="14" t="s">
        <v>21</v>
      </c>
      <c r="AX4" t="s">
        <v>62</v>
      </c>
      <c r="BU4" s="20" t="s">
        <v>222</v>
      </c>
      <c r="BX4" s="12" t="s">
        <v>169</v>
      </c>
      <c r="BY4" s="12" t="s">
        <v>169</v>
      </c>
      <c r="BZ4" s="12" t="s">
        <v>169</v>
      </c>
      <c r="CA4" s="12" t="s">
        <v>169</v>
      </c>
      <c r="CB4" s="12" t="s">
        <v>169</v>
      </c>
      <c r="CC4" s="12" t="s">
        <v>169</v>
      </c>
      <c r="CD4" s="12" t="s">
        <v>169</v>
      </c>
      <c r="CF4" t="s">
        <v>169</v>
      </c>
      <c r="CG4" t="s">
        <v>169</v>
      </c>
      <c r="CH4" t="s">
        <v>169</v>
      </c>
      <c r="CI4" t="s">
        <v>169</v>
      </c>
      <c r="CJ4" t="s">
        <v>169</v>
      </c>
      <c r="CK4" t="s">
        <v>169</v>
      </c>
      <c r="CL4" t="s">
        <v>169</v>
      </c>
      <c r="CM4" t="s">
        <v>169</v>
      </c>
      <c r="CO4" t="s">
        <v>169</v>
      </c>
      <c r="CP4" t="s">
        <v>169</v>
      </c>
      <c r="CQ4" t="s">
        <v>169</v>
      </c>
      <c r="CR4" t="s">
        <v>254</v>
      </c>
      <c r="CS4" t="s">
        <v>169</v>
      </c>
      <c r="CT4" t="s">
        <v>169</v>
      </c>
      <c r="CW4" t="s">
        <v>243</v>
      </c>
      <c r="CY4" t="s">
        <v>246</v>
      </c>
      <c r="DA4" t="s">
        <v>190</v>
      </c>
      <c r="DB4" t="s">
        <v>190</v>
      </c>
      <c r="DC4" t="s">
        <v>194</v>
      </c>
      <c r="DD4" t="s">
        <v>190</v>
      </c>
      <c r="DF4" t="s">
        <v>169</v>
      </c>
      <c r="DG4" t="s">
        <v>169</v>
      </c>
      <c r="DH4" t="s">
        <v>169</v>
      </c>
    </row>
    <row r="5" spans="2:112" ht="15.75">
      <c r="B5" s="14" t="s">
        <v>77</v>
      </c>
      <c r="C5" s="17">
        <v>283506</v>
      </c>
      <c r="D5" s="6">
        <v>363</v>
      </c>
      <c r="E5" s="6">
        <v>157</v>
      </c>
      <c r="F5" s="6">
        <v>123</v>
      </c>
      <c r="G5" s="6">
        <v>175</v>
      </c>
      <c r="H5" s="6">
        <v>532</v>
      </c>
      <c r="I5" s="6">
        <v>1214</v>
      </c>
      <c r="J5" s="6">
        <v>5</v>
      </c>
      <c r="K5" s="6">
        <v>165</v>
      </c>
      <c r="L5" s="6">
        <v>89</v>
      </c>
      <c r="M5" s="6">
        <v>48</v>
      </c>
      <c r="N5" s="6">
        <v>17</v>
      </c>
      <c r="O5" s="6">
        <v>80</v>
      </c>
      <c r="P5" s="6">
        <v>15</v>
      </c>
      <c r="Q5" s="6">
        <v>73</v>
      </c>
      <c r="R5" s="17">
        <v>3056</v>
      </c>
      <c r="S5" s="6">
        <v>30945</v>
      </c>
      <c r="T5" s="6">
        <v>95</v>
      </c>
      <c r="U5" s="6">
        <v>239</v>
      </c>
      <c r="V5" s="6">
        <v>61675</v>
      </c>
      <c r="W5" s="6">
        <v>25836</v>
      </c>
      <c r="X5" s="6">
        <v>355</v>
      </c>
      <c r="Y5" s="17">
        <f aca="true" t="shared" si="0" ref="Y5:Y36">SUM(S5:X5)</f>
        <v>119145</v>
      </c>
      <c r="Z5" s="6">
        <v>11</v>
      </c>
      <c r="AA5" s="6">
        <v>2</v>
      </c>
      <c r="AB5" s="6">
        <v>48</v>
      </c>
      <c r="AC5" s="6">
        <v>1224</v>
      </c>
      <c r="AD5" s="16">
        <f>SUM(Z5:AC5)</f>
        <v>1285</v>
      </c>
      <c r="AE5" s="6">
        <v>568</v>
      </c>
      <c r="AF5" s="6">
        <v>26</v>
      </c>
      <c r="AG5" s="6">
        <v>1125</v>
      </c>
      <c r="AH5" s="6">
        <v>2355</v>
      </c>
      <c r="AI5" s="6">
        <v>15</v>
      </c>
      <c r="AJ5" s="6">
        <v>2247</v>
      </c>
      <c r="AK5" s="6">
        <v>1071</v>
      </c>
      <c r="AL5" s="6">
        <v>18</v>
      </c>
      <c r="AM5" s="6">
        <v>1029</v>
      </c>
      <c r="AN5" s="6">
        <v>1459</v>
      </c>
      <c r="AO5" s="6">
        <v>14</v>
      </c>
      <c r="AP5" s="6">
        <v>939</v>
      </c>
      <c r="AQ5" s="6">
        <v>1203</v>
      </c>
      <c r="AR5" s="6">
        <v>12</v>
      </c>
      <c r="AS5" s="6">
        <v>926</v>
      </c>
      <c r="AT5" s="6">
        <v>768</v>
      </c>
      <c r="AU5" s="6">
        <v>11</v>
      </c>
      <c r="AV5" s="6">
        <v>351</v>
      </c>
      <c r="AW5" s="6">
        <v>7424</v>
      </c>
      <c r="AX5" s="6">
        <v>6713</v>
      </c>
      <c r="AY5" s="17">
        <v>14137</v>
      </c>
      <c r="AZ5" s="26">
        <f aca="true" t="shared" si="1" ref="AZ5:AZ36">SUM(AE5:AV5)</f>
        <v>14137</v>
      </c>
      <c r="BA5" s="6">
        <v>939</v>
      </c>
      <c r="BB5" s="6">
        <v>41</v>
      </c>
      <c r="BC5" s="6">
        <v>542</v>
      </c>
      <c r="BD5" s="6">
        <v>74</v>
      </c>
      <c r="BE5" s="6">
        <v>119</v>
      </c>
      <c r="BF5" s="6">
        <v>239</v>
      </c>
      <c r="BG5" s="6">
        <v>30</v>
      </c>
      <c r="BH5" s="6">
        <v>1013</v>
      </c>
      <c r="BI5" s="6">
        <v>971</v>
      </c>
      <c r="BJ5" s="17">
        <v>1984</v>
      </c>
      <c r="BK5" s="6">
        <v>837</v>
      </c>
      <c r="BL5" s="6">
        <v>845</v>
      </c>
      <c r="BM5" s="26">
        <v>1682</v>
      </c>
      <c r="BN5" s="17">
        <v>29664</v>
      </c>
      <c r="BO5" s="6">
        <v>3155</v>
      </c>
      <c r="BP5" s="6">
        <v>27471</v>
      </c>
      <c r="BQ5" s="6">
        <v>30626</v>
      </c>
      <c r="BR5" s="6">
        <v>40405</v>
      </c>
      <c r="BS5" s="6">
        <v>41522</v>
      </c>
      <c r="BT5" s="6">
        <v>81927</v>
      </c>
      <c r="BU5" s="17">
        <v>112553</v>
      </c>
      <c r="BV5" s="16">
        <f aca="true" t="shared" si="2" ref="BV5:BV36">+C5-BU5</f>
        <v>170953</v>
      </c>
      <c r="BX5" s="12">
        <f aca="true" t="shared" si="3" ref="BX5:BX36">+BV5/C5*100</f>
        <v>60.29960565208496</v>
      </c>
      <c r="BY5" s="9">
        <f>+Y5/C5*100</f>
        <v>42.02556559649531</v>
      </c>
      <c r="BZ5" s="9">
        <f aca="true" t="shared" si="4" ref="BZ5:BZ36">+(AD5+AY5)/C5*100</f>
        <v>5.439743779673093</v>
      </c>
      <c r="CA5" s="9">
        <f aca="true" t="shared" si="5" ref="CA5:CA36">+BJ5/C5*100</f>
        <v>0.6998088223882387</v>
      </c>
      <c r="CB5" s="9">
        <f>+R5/C5*100</f>
        <v>1.077931331259303</v>
      </c>
      <c r="CC5" s="9">
        <f aca="true" t="shared" si="6" ref="CC5:CC36">+BM5/C5*100</f>
        <v>0.593285503657771</v>
      </c>
      <c r="CD5" s="9">
        <f aca="true" t="shared" si="7" ref="CD5:CD36">+BN5/C5*100</f>
        <v>10.463270618611247</v>
      </c>
      <c r="CE5" s="31">
        <f>SUM(BZ5:CA5)</f>
        <v>6.139552602061332</v>
      </c>
      <c r="CF5" s="9">
        <f aca="true" t="shared" si="8" ref="CF5:CF36">+(S5+T5+U5+V5+W5+X5)/BV5*100</f>
        <v>69.69459442068873</v>
      </c>
      <c r="CG5" s="9">
        <f aca="true" t="shared" si="9" ref="CG5:CG36">+(Z5+AA5+AB5+AC5+AY5)/BV5*100</f>
        <v>9.021192959468392</v>
      </c>
      <c r="CH5" s="9">
        <f aca="true" t="shared" si="10" ref="CH5:CH36">+(BA5+BB5+BC5+BG5)/BV5*100</f>
        <v>0.9078518657174779</v>
      </c>
      <c r="CI5" s="9">
        <f aca="true" t="shared" si="11" ref="CI5:CI36">+(BD5+BE5+BF5)/BV5*100</f>
        <v>0.2527010347873392</v>
      </c>
      <c r="CJ5" s="9">
        <f aca="true" t="shared" si="12" ref="CJ5:CJ36">+(BA5+BB5+BC5+BG5+BD5+BE5+BF5)/BV5*100</f>
        <v>1.1605529005048172</v>
      </c>
      <c r="CK5" s="9">
        <f aca="true" t="shared" si="13" ref="CK5:CK36">+R5/BV5*100</f>
        <v>1.787625838680807</v>
      </c>
      <c r="CL5" s="9">
        <f aca="true" t="shared" si="14" ref="CL5:CL36">+BM5/BV5*100</f>
        <v>0.9838961585932976</v>
      </c>
      <c r="CM5" s="9">
        <f aca="true" t="shared" si="15" ref="CM5:CM36">+BN5/BV5*100</f>
        <v>17.352137722063958</v>
      </c>
      <c r="CN5" s="31">
        <f>SUM(CG5:CI5)</f>
        <v>10.181745859973208</v>
      </c>
      <c r="CO5" s="9">
        <f>+S5/(S5+T5+U5+V5+W5)*100</f>
        <v>26.050172573448943</v>
      </c>
      <c r="CP5" s="9">
        <f>+T5/(S5+T5+U5+V5+W5)*100</f>
        <v>0.07997306170553077</v>
      </c>
      <c r="CQ5" s="9">
        <f>+(S5+T5)/(S5+T5+U5+V5+W5)*100</f>
        <v>26.130145635154474</v>
      </c>
      <c r="CR5" s="9">
        <f>+U5/Y5*100</f>
        <v>0.20059591254353937</v>
      </c>
      <c r="CS5" s="9">
        <f>+(V5)/(S5+T5+U5+V5+W5)*100</f>
        <v>51.91935348093274</v>
      </c>
      <c r="CT5" s="9">
        <f>+W5/(V5+W5+S5+T5+U5)*100</f>
        <v>21.749305497095715</v>
      </c>
      <c r="CU5" s="9">
        <f>+(AE5+AF5+AG5)/AZ5*100</f>
        <v>12.159581240715852</v>
      </c>
      <c r="CV5" s="9">
        <f>+(AH5+AI5+AJ5)/AZ5*100</f>
        <v>32.658979981608546</v>
      </c>
      <c r="CW5" s="9">
        <f>+(AK5+AL5+AM5)/AZ5*100</f>
        <v>14.981962226780787</v>
      </c>
      <c r="CX5" s="9">
        <f>+(AN5+AO5+AP5)/AZ5*100</f>
        <v>17.061611374407583</v>
      </c>
      <c r="CY5" s="9">
        <f>+(AQ5+AR5+AS5)/AZ5*100</f>
        <v>15.144655867581525</v>
      </c>
      <c r="CZ5" s="9">
        <f>+(AT5+AU5+AV5)/AZ5*100</f>
        <v>7.993209308905709</v>
      </c>
      <c r="DA5" s="9">
        <f aca="true" t="shared" si="16" ref="DA5:DA36">+(M5+N5+O5+P5+Q5)/C5*10000</f>
        <v>8.218520948410262</v>
      </c>
      <c r="DB5" s="9">
        <f aca="true" t="shared" si="17" ref="DB5:DB36">+M5/C5*10000</f>
        <v>1.6930858606167065</v>
      </c>
      <c r="DC5" s="9">
        <f aca="true" t="shared" si="18" ref="DC5:DC36">+(M5+N5)/C5*10000</f>
        <v>2.29272043625179</v>
      </c>
      <c r="DD5" s="9">
        <f aca="true" t="shared" si="19" ref="DD5:DD36">+O5/C5*10000</f>
        <v>2.821809767694511</v>
      </c>
      <c r="DE5" s="9">
        <f aca="true" t="shared" si="20" ref="DE5:DE36">+H5/BT5*1000</f>
        <v>6.493585753170506</v>
      </c>
      <c r="DF5" s="9">
        <f aca="true" t="shared" si="21" ref="DF5:DF36">+(AW5+BH5)/(AY5+BJ5)*100</f>
        <v>52.335463060604184</v>
      </c>
      <c r="DG5" s="9">
        <f aca="true" t="shared" si="22" ref="DG5:DG36">+(AF5+AI5+AL5+AO5+AR5+AU5+BB5+BE5)/(AY5+BJ5)*100</f>
        <v>1.5879908194280752</v>
      </c>
      <c r="DH5" s="9">
        <f aca="true" t="shared" si="23" ref="DH5:DH36">+(AG5+AJ5+AM5+AP5+AS5+AV5+BC5+BF5)/(AY5+BJ5)*100</f>
        <v>45.890453445816014</v>
      </c>
    </row>
    <row r="6" spans="2:112" ht="15.75">
      <c r="B6" s="14" t="s">
        <v>86</v>
      </c>
      <c r="C6" s="17">
        <v>196234</v>
      </c>
      <c r="D6" s="6">
        <v>271</v>
      </c>
      <c r="E6" s="6">
        <v>78</v>
      </c>
      <c r="F6" s="6">
        <v>149</v>
      </c>
      <c r="G6" s="6">
        <v>182</v>
      </c>
      <c r="H6" s="6">
        <v>397</v>
      </c>
      <c r="I6" s="6">
        <v>593</v>
      </c>
      <c r="J6" s="6">
        <v>3</v>
      </c>
      <c r="K6" s="6">
        <v>262</v>
      </c>
      <c r="L6" s="6">
        <v>76</v>
      </c>
      <c r="M6" s="6">
        <v>44</v>
      </c>
      <c r="N6" s="6">
        <v>39</v>
      </c>
      <c r="O6" s="6">
        <v>87</v>
      </c>
      <c r="P6" s="6">
        <v>26</v>
      </c>
      <c r="Q6" s="6">
        <v>32</v>
      </c>
      <c r="R6" s="17">
        <v>2239</v>
      </c>
      <c r="S6" s="6">
        <v>15830</v>
      </c>
      <c r="T6" s="6">
        <v>156</v>
      </c>
      <c r="U6" s="6">
        <v>419</v>
      </c>
      <c r="V6" s="6">
        <v>20579</v>
      </c>
      <c r="W6" s="6">
        <v>20520</v>
      </c>
      <c r="X6" s="6">
        <v>96</v>
      </c>
      <c r="Y6" s="17">
        <f t="shared" si="0"/>
        <v>57600</v>
      </c>
      <c r="Z6" s="6">
        <v>21</v>
      </c>
      <c r="AA6" s="6">
        <v>0</v>
      </c>
      <c r="AB6" s="6">
        <v>1</v>
      </c>
      <c r="AC6" s="6">
        <v>8</v>
      </c>
      <c r="AD6" s="16">
        <f aca="true" t="shared" si="24" ref="AD6:AD69">SUM(Z6:AC6)</f>
        <v>30</v>
      </c>
      <c r="AE6" s="6">
        <v>180</v>
      </c>
      <c r="AF6" s="6">
        <v>22</v>
      </c>
      <c r="AG6" s="6">
        <v>560</v>
      </c>
      <c r="AH6" s="6">
        <v>1457</v>
      </c>
      <c r="AI6" s="6">
        <v>35</v>
      </c>
      <c r="AJ6" s="6">
        <v>1775</v>
      </c>
      <c r="AK6" s="6">
        <v>631</v>
      </c>
      <c r="AL6" s="6">
        <v>12</v>
      </c>
      <c r="AM6" s="6">
        <v>734</v>
      </c>
      <c r="AN6" s="6">
        <v>1228</v>
      </c>
      <c r="AO6" s="6">
        <v>19</v>
      </c>
      <c r="AP6" s="6">
        <v>976</v>
      </c>
      <c r="AQ6" s="6">
        <v>1251</v>
      </c>
      <c r="AR6" s="6">
        <v>27</v>
      </c>
      <c r="AS6" s="6">
        <v>1102</v>
      </c>
      <c r="AT6" s="6">
        <v>281</v>
      </c>
      <c r="AU6" s="6">
        <v>24</v>
      </c>
      <c r="AV6" s="6">
        <v>166</v>
      </c>
      <c r="AW6" s="6">
        <v>5028</v>
      </c>
      <c r="AX6" s="6">
        <v>5452</v>
      </c>
      <c r="AY6" s="17">
        <v>10480</v>
      </c>
      <c r="AZ6" s="26">
        <f t="shared" si="1"/>
        <v>10480</v>
      </c>
      <c r="BA6" s="6">
        <v>928</v>
      </c>
      <c r="BB6" s="6">
        <v>52</v>
      </c>
      <c r="BC6" s="6">
        <v>484</v>
      </c>
      <c r="BD6" s="6">
        <v>88</v>
      </c>
      <c r="BE6" s="6">
        <v>69</v>
      </c>
      <c r="BF6" s="6">
        <v>343</v>
      </c>
      <c r="BG6" s="6">
        <v>32</v>
      </c>
      <c r="BH6" s="6">
        <v>1016</v>
      </c>
      <c r="BI6" s="6">
        <v>980</v>
      </c>
      <c r="BJ6" s="17">
        <v>1996</v>
      </c>
      <c r="BK6" s="6">
        <v>1412</v>
      </c>
      <c r="BL6" s="6">
        <v>649</v>
      </c>
      <c r="BM6" s="26">
        <v>2061</v>
      </c>
      <c r="BN6" s="17">
        <v>14129</v>
      </c>
      <c r="BO6" s="6">
        <v>2345</v>
      </c>
      <c r="BP6" s="6">
        <v>41994</v>
      </c>
      <c r="BQ6" s="6">
        <v>44339</v>
      </c>
      <c r="BR6" s="6">
        <v>31264</v>
      </c>
      <c r="BS6" s="6">
        <v>32096</v>
      </c>
      <c r="BT6" s="6">
        <v>63360</v>
      </c>
      <c r="BU6" s="17">
        <v>107699</v>
      </c>
      <c r="BV6" s="16">
        <f t="shared" si="2"/>
        <v>88535</v>
      </c>
      <c r="BX6" s="12">
        <f t="shared" si="3"/>
        <v>45.117054129253845</v>
      </c>
      <c r="BY6" s="9">
        <f aca="true" t="shared" si="25" ref="BY6:BY69">+Y6/C6*100</f>
        <v>29.352711558649368</v>
      </c>
      <c r="BZ6" s="9">
        <f t="shared" si="4"/>
        <v>5.355850668079945</v>
      </c>
      <c r="CA6" s="9">
        <f t="shared" si="5"/>
        <v>1.0171529908170855</v>
      </c>
      <c r="CB6" s="9">
        <f aca="true" t="shared" si="26" ref="CB6:CB69">+R6/C6*100</f>
        <v>1.1409847427051378</v>
      </c>
      <c r="CC6" s="9">
        <f t="shared" si="6"/>
        <v>1.0502767104579227</v>
      </c>
      <c r="CD6" s="9">
        <f t="shared" si="7"/>
        <v>7.20007745854439</v>
      </c>
      <c r="CE6" s="31">
        <f aca="true" t="shared" si="27" ref="CE6:CE69">SUM(BZ6:CA6)</f>
        <v>6.373003658897031</v>
      </c>
      <c r="CF6" s="9">
        <f t="shared" si="8"/>
        <v>65.0590162082792</v>
      </c>
      <c r="CG6" s="9">
        <f t="shared" si="9"/>
        <v>11.871011464392613</v>
      </c>
      <c r="CH6" s="9">
        <f t="shared" si="10"/>
        <v>1.6897272265205852</v>
      </c>
      <c r="CI6" s="9">
        <f t="shared" si="11"/>
        <v>0.564748404585757</v>
      </c>
      <c r="CJ6" s="9">
        <f t="shared" si="12"/>
        <v>2.254475631106342</v>
      </c>
      <c r="CK6" s="9">
        <f t="shared" si="13"/>
        <v>2.52894335573502</v>
      </c>
      <c r="CL6" s="9">
        <f t="shared" si="14"/>
        <v>2.327892923702491</v>
      </c>
      <c r="CM6" s="9">
        <f t="shared" si="15"/>
        <v>15.958660416784323</v>
      </c>
      <c r="CN6" s="31">
        <f aca="true" t="shared" si="28" ref="CN6:CN69">SUM(CG6:CI6)</f>
        <v>14.125487095498954</v>
      </c>
      <c r="CO6" s="9">
        <f aca="true" t="shared" si="29" ref="CO6:CO37">+S6/(S6+T6+U6+V6+W6+X6)*100</f>
        <v>27.48263888888889</v>
      </c>
      <c r="CP6" s="9">
        <f aca="true" t="shared" si="30" ref="CP6:CP37">+T6/(S6+T6+U6+V6+W6+X6)*100</f>
        <v>0.27083333333333337</v>
      </c>
      <c r="CQ6" s="9">
        <f aca="true" t="shared" si="31" ref="CQ6:CQ37">+(S6+T6)/(S6+T6+U6+V6+W6+X6)*100</f>
        <v>27.75347222222222</v>
      </c>
      <c r="CR6" s="9">
        <f aca="true" t="shared" si="32" ref="CR6:CR69">+U6/Y6*100</f>
        <v>0.7274305555555556</v>
      </c>
      <c r="CS6" s="9">
        <f aca="true" t="shared" si="33" ref="CS6:CS37">+(V6+W6)/(S6+T6+U6+V6+W6+X6)*100</f>
        <v>71.35243055555556</v>
      </c>
      <c r="CT6" s="9">
        <f aca="true" t="shared" si="34" ref="CT6:CT37">+W6/(V6+W6)*100</f>
        <v>49.928222097861266</v>
      </c>
      <c r="CU6" s="9">
        <f aca="true" t="shared" si="35" ref="CU6:CU69">+(AE6+AF6+AG6)/AZ6*100</f>
        <v>7.270992366412214</v>
      </c>
      <c r="CV6" s="9">
        <f aca="true" t="shared" si="36" ref="CV6:CV69">+(AH6+AI6+AJ6)/AZ6*100</f>
        <v>31.173664122137406</v>
      </c>
      <c r="CW6" s="9">
        <f aca="true" t="shared" si="37" ref="CW6:CW69">+(AK6+AL6+AM6)/AZ6*100</f>
        <v>13.139312977099237</v>
      </c>
      <c r="CX6" s="9">
        <f aca="true" t="shared" si="38" ref="CX6:CX69">+(AN6+AO6+AP6)/AZ6*100</f>
        <v>21.2118320610687</v>
      </c>
      <c r="CY6" s="9">
        <f aca="true" t="shared" si="39" ref="CY6:CY69">+(AQ6+AR6+AS6)/AZ6*100</f>
        <v>22.709923664122137</v>
      </c>
      <c r="CZ6" s="9">
        <f aca="true" t="shared" si="40" ref="CZ6:CZ69">+(AT6+AU6+AV6)/AZ6*100</f>
        <v>4.494274809160306</v>
      </c>
      <c r="DA6" s="9">
        <f t="shared" si="16"/>
        <v>11.618781658632042</v>
      </c>
      <c r="DB6" s="9">
        <f t="shared" si="17"/>
        <v>2.2422210218412713</v>
      </c>
      <c r="DC6" s="9">
        <f t="shared" si="18"/>
        <v>4.229644200291489</v>
      </c>
      <c r="DD6" s="9">
        <f t="shared" si="19"/>
        <v>4.433482475004332</v>
      </c>
      <c r="DE6" s="9">
        <f t="shared" si="20"/>
        <v>6.265782828282828</v>
      </c>
      <c r="DF6" s="9">
        <f t="shared" si="21"/>
        <v>48.44501442770119</v>
      </c>
      <c r="DG6" s="9">
        <f t="shared" si="22"/>
        <v>2.084001282462328</v>
      </c>
      <c r="DH6" s="9">
        <f t="shared" si="23"/>
        <v>49.214491824302655</v>
      </c>
    </row>
    <row r="7" spans="2:112" ht="15.75">
      <c r="B7" s="14" t="s">
        <v>88</v>
      </c>
      <c r="C7" s="17">
        <v>103637</v>
      </c>
      <c r="D7" s="6">
        <v>320</v>
      </c>
      <c r="E7" s="6">
        <v>85</v>
      </c>
      <c r="F7" s="6">
        <v>88</v>
      </c>
      <c r="G7" s="6">
        <v>80</v>
      </c>
      <c r="H7" s="6">
        <v>251</v>
      </c>
      <c r="I7" s="6">
        <v>597</v>
      </c>
      <c r="J7" s="6">
        <v>2</v>
      </c>
      <c r="K7" s="6">
        <v>158</v>
      </c>
      <c r="L7" s="6">
        <v>54</v>
      </c>
      <c r="M7" s="6">
        <v>34</v>
      </c>
      <c r="N7" s="6">
        <v>11</v>
      </c>
      <c r="O7" s="6">
        <v>54</v>
      </c>
      <c r="P7" s="6">
        <v>10</v>
      </c>
      <c r="Q7" s="6">
        <v>23</v>
      </c>
      <c r="R7" s="17">
        <v>1767</v>
      </c>
      <c r="S7" s="6">
        <v>12712</v>
      </c>
      <c r="T7" s="6">
        <v>215</v>
      </c>
      <c r="U7" s="6">
        <v>114</v>
      </c>
      <c r="V7" s="6">
        <v>9579</v>
      </c>
      <c r="W7" s="6">
        <v>12780</v>
      </c>
      <c r="X7" s="6">
        <v>62</v>
      </c>
      <c r="Y7" s="17">
        <f t="shared" si="0"/>
        <v>35462</v>
      </c>
      <c r="Z7" s="6">
        <v>1</v>
      </c>
      <c r="AA7" s="6">
        <v>0</v>
      </c>
      <c r="AB7" s="6">
        <v>0</v>
      </c>
      <c r="AC7" s="6">
        <v>4</v>
      </c>
      <c r="AD7" s="16">
        <f t="shared" si="24"/>
        <v>5</v>
      </c>
      <c r="AE7" s="6">
        <v>180</v>
      </c>
      <c r="AF7" s="6">
        <v>4</v>
      </c>
      <c r="AG7" s="6">
        <v>326</v>
      </c>
      <c r="AH7" s="6">
        <v>554</v>
      </c>
      <c r="AI7" s="6">
        <v>15</v>
      </c>
      <c r="AJ7" s="6">
        <v>838</v>
      </c>
      <c r="AK7" s="6">
        <v>462</v>
      </c>
      <c r="AL7" s="6">
        <v>12</v>
      </c>
      <c r="AM7" s="6">
        <v>610</v>
      </c>
      <c r="AN7" s="6">
        <v>709</v>
      </c>
      <c r="AO7" s="6">
        <v>12</v>
      </c>
      <c r="AP7" s="6">
        <v>673</v>
      </c>
      <c r="AQ7" s="6">
        <v>647</v>
      </c>
      <c r="AR7" s="6">
        <v>7</v>
      </c>
      <c r="AS7" s="6">
        <v>621</v>
      </c>
      <c r="AT7" s="6">
        <v>377</v>
      </c>
      <c r="AU7" s="6">
        <v>12</v>
      </c>
      <c r="AV7" s="6">
        <v>285</v>
      </c>
      <c r="AW7" s="6">
        <v>2929</v>
      </c>
      <c r="AX7" s="6">
        <v>3415</v>
      </c>
      <c r="AY7" s="17">
        <v>6344</v>
      </c>
      <c r="AZ7" s="26">
        <f t="shared" si="1"/>
        <v>6344</v>
      </c>
      <c r="BA7" s="6">
        <v>820</v>
      </c>
      <c r="BB7" s="6">
        <v>76</v>
      </c>
      <c r="BC7" s="6">
        <v>402</v>
      </c>
      <c r="BD7" s="6">
        <v>101</v>
      </c>
      <c r="BE7" s="6">
        <v>91</v>
      </c>
      <c r="BF7" s="6">
        <v>476</v>
      </c>
      <c r="BG7" s="6">
        <v>77</v>
      </c>
      <c r="BH7" s="6">
        <v>921</v>
      </c>
      <c r="BI7" s="6">
        <v>1122</v>
      </c>
      <c r="BJ7" s="17">
        <v>2043</v>
      </c>
      <c r="BK7" s="6">
        <v>437</v>
      </c>
      <c r="BL7" s="6">
        <v>427</v>
      </c>
      <c r="BM7" s="26">
        <v>864</v>
      </c>
      <c r="BN7" s="17">
        <v>8132</v>
      </c>
      <c r="BO7" s="6">
        <v>1797</v>
      </c>
      <c r="BP7" s="6">
        <v>13835</v>
      </c>
      <c r="BQ7" s="6">
        <v>15632</v>
      </c>
      <c r="BR7" s="6">
        <v>16187</v>
      </c>
      <c r="BS7" s="6">
        <v>17201</v>
      </c>
      <c r="BT7" s="6">
        <v>33388</v>
      </c>
      <c r="BU7" s="17">
        <v>49020</v>
      </c>
      <c r="BV7" s="16">
        <f t="shared" si="2"/>
        <v>54617</v>
      </c>
      <c r="BX7" s="12">
        <f t="shared" si="3"/>
        <v>52.700290436813106</v>
      </c>
      <c r="BY7" s="9">
        <f t="shared" si="25"/>
        <v>34.21750919073304</v>
      </c>
      <c r="BZ7" s="9">
        <f t="shared" si="4"/>
        <v>6.126190453216515</v>
      </c>
      <c r="CA7" s="9">
        <f t="shared" si="5"/>
        <v>1.971303684977373</v>
      </c>
      <c r="CB7" s="9">
        <f t="shared" si="26"/>
        <v>1.7049895307660392</v>
      </c>
      <c r="CC7" s="9">
        <f t="shared" si="6"/>
        <v>0.8336790914441753</v>
      </c>
      <c r="CD7" s="9">
        <f t="shared" si="7"/>
        <v>7.8466184856759655</v>
      </c>
      <c r="CE7" s="31">
        <f t="shared" si="27"/>
        <v>8.097494138193888</v>
      </c>
      <c r="CF7" s="9">
        <f t="shared" si="8"/>
        <v>64.92850211472619</v>
      </c>
      <c r="CG7" s="9">
        <f t="shared" si="9"/>
        <v>11.624585751689034</v>
      </c>
      <c r="CH7" s="9">
        <f t="shared" si="10"/>
        <v>2.517531171613234</v>
      </c>
      <c r="CI7" s="9">
        <f t="shared" si="11"/>
        <v>1.2230624164637385</v>
      </c>
      <c r="CJ7" s="9">
        <f t="shared" si="12"/>
        <v>3.740593588076972</v>
      </c>
      <c r="CK7" s="9">
        <f t="shared" si="13"/>
        <v>3.2352564219931526</v>
      </c>
      <c r="CL7" s="9">
        <f t="shared" si="14"/>
        <v>1.5819250416536974</v>
      </c>
      <c r="CM7" s="9">
        <f t="shared" si="15"/>
        <v>14.889137081860959</v>
      </c>
      <c r="CN7" s="31">
        <f t="shared" si="28"/>
        <v>15.365179339766007</v>
      </c>
      <c r="CO7" s="9">
        <f t="shared" si="29"/>
        <v>35.84682195025661</v>
      </c>
      <c r="CP7" s="9">
        <f t="shared" si="30"/>
        <v>0.6062827815690034</v>
      </c>
      <c r="CQ7" s="9">
        <f t="shared" si="31"/>
        <v>36.45310473182561</v>
      </c>
      <c r="CR7" s="9">
        <f t="shared" si="32"/>
        <v>0.32147087022728554</v>
      </c>
      <c r="CS7" s="9">
        <f t="shared" si="33"/>
        <v>63.05058936326209</v>
      </c>
      <c r="CT7" s="9">
        <f t="shared" si="34"/>
        <v>57.15819133234938</v>
      </c>
      <c r="CU7" s="9">
        <f t="shared" si="35"/>
        <v>8.039092055485499</v>
      </c>
      <c r="CV7" s="9">
        <f t="shared" si="36"/>
        <v>22.17843631778058</v>
      </c>
      <c r="CW7" s="9">
        <f t="shared" si="37"/>
        <v>17.08701134930643</v>
      </c>
      <c r="CX7" s="9">
        <f t="shared" si="38"/>
        <v>21.973518284993695</v>
      </c>
      <c r="CY7" s="9">
        <f t="shared" si="39"/>
        <v>20.097730138713747</v>
      </c>
      <c r="CZ7" s="9">
        <f t="shared" si="40"/>
        <v>10.62421185372005</v>
      </c>
      <c r="DA7" s="9">
        <f t="shared" si="16"/>
        <v>12.73676389706379</v>
      </c>
      <c r="DB7" s="9">
        <f t="shared" si="17"/>
        <v>3.2806816098497644</v>
      </c>
      <c r="DC7" s="9">
        <f t="shared" si="18"/>
        <v>4.342078601271747</v>
      </c>
      <c r="DD7" s="9">
        <f t="shared" si="19"/>
        <v>5.210494321526096</v>
      </c>
      <c r="DE7" s="9">
        <f t="shared" si="20"/>
        <v>7.517671019527974</v>
      </c>
      <c r="DF7" s="9">
        <f t="shared" si="21"/>
        <v>45.904375819721</v>
      </c>
      <c r="DG7" s="9">
        <f t="shared" si="22"/>
        <v>2.7304161201860024</v>
      </c>
      <c r="DH7" s="9">
        <f t="shared" si="23"/>
        <v>50.447120543698574</v>
      </c>
    </row>
    <row r="8" spans="2:112" ht="15.75">
      <c r="B8" s="14" t="s">
        <v>90</v>
      </c>
      <c r="C8" s="17">
        <v>143090</v>
      </c>
      <c r="D8" s="6">
        <v>190</v>
      </c>
      <c r="E8" s="6">
        <v>42</v>
      </c>
      <c r="F8" s="6">
        <v>115</v>
      </c>
      <c r="G8" s="6">
        <v>118</v>
      </c>
      <c r="H8" s="6">
        <v>276</v>
      </c>
      <c r="I8" s="6">
        <v>354</v>
      </c>
      <c r="J8" s="6">
        <v>0</v>
      </c>
      <c r="K8" s="6">
        <v>134</v>
      </c>
      <c r="L8" s="6">
        <v>57</v>
      </c>
      <c r="M8" s="6">
        <v>30</v>
      </c>
      <c r="N8" s="6">
        <v>17</v>
      </c>
      <c r="O8" s="6">
        <v>86</v>
      </c>
      <c r="P8" s="6">
        <v>14</v>
      </c>
      <c r="Q8" s="6">
        <v>31</v>
      </c>
      <c r="R8" s="17">
        <v>1464</v>
      </c>
      <c r="S8" s="6">
        <v>13825</v>
      </c>
      <c r="T8" s="6">
        <v>394</v>
      </c>
      <c r="U8" s="6">
        <v>179</v>
      </c>
      <c r="V8" s="6">
        <v>14099</v>
      </c>
      <c r="W8" s="6">
        <v>17930</v>
      </c>
      <c r="X8" s="6">
        <v>155</v>
      </c>
      <c r="Y8" s="17">
        <f t="shared" si="0"/>
        <v>46582</v>
      </c>
      <c r="Z8" s="6">
        <v>2</v>
      </c>
      <c r="AA8" s="6">
        <v>3</v>
      </c>
      <c r="AB8" s="6">
        <v>6</v>
      </c>
      <c r="AC8" s="6">
        <v>391</v>
      </c>
      <c r="AD8" s="16">
        <f t="shared" si="24"/>
        <v>402</v>
      </c>
      <c r="AE8" s="6">
        <v>144</v>
      </c>
      <c r="AF8" s="6">
        <v>12</v>
      </c>
      <c r="AG8" s="6">
        <v>563</v>
      </c>
      <c r="AH8" s="6">
        <v>801</v>
      </c>
      <c r="AI8" s="6">
        <v>16</v>
      </c>
      <c r="AJ8" s="6">
        <v>1001</v>
      </c>
      <c r="AK8" s="6">
        <v>412</v>
      </c>
      <c r="AL8" s="6">
        <v>8</v>
      </c>
      <c r="AM8" s="6">
        <v>608</v>
      </c>
      <c r="AN8" s="6">
        <v>753</v>
      </c>
      <c r="AO8" s="6">
        <v>7</v>
      </c>
      <c r="AP8" s="6">
        <v>661</v>
      </c>
      <c r="AQ8" s="6">
        <v>933</v>
      </c>
      <c r="AR8" s="6">
        <v>17</v>
      </c>
      <c r="AS8" s="6">
        <v>875</v>
      </c>
      <c r="AT8" s="6">
        <v>411</v>
      </c>
      <c r="AU8" s="6">
        <v>7</v>
      </c>
      <c r="AV8" s="6">
        <v>773</v>
      </c>
      <c r="AW8" s="6">
        <v>3454</v>
      </c>
      <c r="AX8" s="6">
        <v>4548</v>
      </c>
      <c r="AY8" s="17">
        <v>8002</v>
      </c>
      <c r="AZ8" s="26">
        <f t="shared" si="1"/>
        <v>8002</v>
      </c>
      <c r="BA8" s="6">
        <v>838</v>
      </c>
      <c r="BB8" s="6">
        <v>33</v>
      </c>
      <c r="BC8" s="6">
        <v>392</v>
      </c>
      <c r="BD8" s="6">
        <v>64</v>
      </c>
      <c r="BE8" s="6">
        <v>36</v>
      </c>
      <c r="BF8" s="6">
        <v>163</v>
      </c>
      <c r="BG8" s="6">
        <v>19</v>
      </c>
      <c r="BH8" s="6">
        <v>902</v>
      </c>
      <c r="BI8" s="6">
        <v>643</v>
      </c>
      <c r="BJ8" s="17">
        <v>1545</v>
      </c>
      <c r="BK8" s="6">
        <v>1342</v>
      </c>
      <c r="BL8" s="6">
        <v>378</v>
      </c>
      <c r="BM8" s="26">
        <v>1720</v>
      </c>
      <c r="BN8" s="17">
        <v>16588</v>
      </c>
      <c r="BO8" s="6">
        <v>2166</v>
      </c>
      <c r="BP8" s="6">
        <v>17802</v>
      </c>
      <c r="BQ8" s="6">
        <v>19968</v>
      </c>
      <c r="BR8" s="6">
        <v>22893</v>
      </c>
      <c r="BS8" s="6">
        <v>23926</v>
      </c>
      <c r="BT8" s="6">
        <v>46819</v>
      </c>
      <c r="BU8" s="17">
        <v>66787</v>
      </c>
      <c r="BV8" s="16">
        <f t="shared" si="2"/>
        <v>76303</v>
      </c>
      <c r="BX8" s="12">
        <f t="shared" si="3"/>
        <v>53.32517995667063</v>
      </c>
      <c r="BY8" s="9">
        <f t="shared" si="25"/>
        <v>32.55433643161646</v>
      </c>
      <c r="BZ8" s="9">
        <f t="shared" si="4"/>
        <v>5.8732266405758615</v>
      </c>
      <c r="CA8" s="9">
        <f t="shared" si="5"/>
        <v>1.079740023761269</v>
      </c>
      <c r="CB8" s="9">
        <f t="shared" si="26"/>
        <v>1.0231322943601928</v>
      </c>
      <c r="CC8" s="9">
        <f t="shared" si="6"/>
        <v>1.2020406737018658</v>
      </c>
      <c r="CD8" s="9">
        <f t="shared" si="7"/>
        <v>11.592703892654972</v>
      </c>
      <c r="CE8" s="31">
        <f t="shared" si="27"/>
        <v>6.952966664337131</v>
      </c>
      <c r="CF8" s="9">
        <f t="shared" si="8"/>
        <v>61.0487136809824</v>
      </c>
      <c r="CG8" s="9">
        <f t="shared" si="9"/>
        <v>11.013983722789405</v>
      </c>
      <c r="CH8" s="9">
        <f t="shared" si="10"/>
        <v>1.6801436378648282</v>
      </c>
      <c r="CI8" s="9">
        <f t="shared" si="11"/>
        <v>0.3446784530097113</v>
      </c>
      <c r="CJ8" s="9">
        <f t="shared" si="12"/>
        <v>2.0248220908745393</v>
      </c>
      <c r="CK8" s="9">
        <f t="shared" si="13"/>
        <v>1.9186663696053892</v>
      </c>
      <c r="CL8" s="9">
        <f t="shared" si="14"/>
        <v>2.25417087139431</v>
      </c>
      <c r="CM8" s="9">
        <f t="shared" si="15"/>
        <v>21.73964326435396</v>
      </c>
      <c r="CN8" s="31">
        <f t="shared" si="28"/>
        <v>13.038805813663945</v>
      </c>
      <c r="CO8" s="9">
        <f t="shared" si="29"/>
        <v>29.678845906144</v>
      </c>
      <c r="CP8" s="9">
        <f t="shared" si="30"/>
        <v>0.8458202739255507</v>
      </c>
      <c r="CQ8" s="9">
        <f t="shared" si="31"/>
        <v>30.524666180069556</v>
      </c>
      <c r="CR8" s="9">
        <f t="shared" si="32"/>
        <v>0.3842686016057705</v>
      </c>
      <c r="CS8" s="9">
        <f t="shared" si="33"/>
        <v>68.75831866386157</v>
      </c>
      <c r="CT8" s="9">
        <f t="shared" si="34"/>
        <v>55.980517655874365</v>
      </c>
      <c r="CU8" s="9">
        <f t="shared" si="35"/>
        <v>8.985253686578355</v>
      </c>
      <c r="CV8" s="9">
        <f t="shared" si="36"/>
        <v>22.71932016995751</v>
      </c>
      <c r="CW8" s="9">
        <f t="shared" si="37"/>
        <v>12.846788302924269</v>
      </c>
      <c r="CX8" s="9">
        <f t="shared" si="38"/>
        <v>17.75806048487878</v>
      </c>
      <c r="CY8" s="9">
        <f t="shared" si="39"/>
        <v>22.806798300424894</v>
      </c>
      <c r="CZ8" s="9">
        <f t="shared" si="40"/>
        <v>14.88377905523619</v>
      </c>
      <c r="DA8" s="9">
        <f t="shared" si="16"/>
        <v>12.439723251100707</v>
      </c>
      <c r="DB8" s="9">
        <f t="shared" si="17"/>
        <v>2.096582570410231</v>
      </c>
      <c r="DC8" s="9">
        <f t="shared" si="18"/>
        <v>3.2846460269760294</v>
      </c>
      <c r="DD8" s="9">
        <f t="shared" si="19"/>
        <v>6.0102033685093295</v>
      </c>
      <c r="DE8" s="9">
        <f t="shared" si="20"/>
        <v>5.895042610905829</v>
      </c>
      <c r="DF8" s="9">
        <f t="shared" si="21"/>
        <v>45.62689850214727</v>
      </c>
      <c r="DG8" s="9">
        <f t="shared" si="22"/>
        <v>1.4245312663663978</v>
      </c>
      <c r="DH8" s="9">
        <f t="shared" si="23"/>
        <v>52.74955483397926</v>
      </c>
    </row>
    <row r="9" spans="1:113" s="3" customFormat="1" ht="15.75">
      <c r="A9" s="40"/>
      <c r="B9" s="14" t="s">
        <v>135</v>
      </c>
      <c r="C9" s="17">
        <v>75486</v>
      </c>
      <c r="D9" s="6">
        <v>92</v>
      </c>
      <c r="E9" s="6">
        <v>29</v>
      </c>
      <c r="F9" s="6">
        <v>60</v>
      </c>
      <c r="G9" s="6">
        <v>36</v>
      </c>
      <c r="H9" s="6">
        <v>155</v>
      </c>
      <c r="I9" s="6">
        <v>303</v>
      </c>
      <c r="J9" s="6">
        <v>0</v>
      </c>
      <c r="K9" s="6">
        <v>9</v>
      </c>
      <c r="L9" s="6">
        <v>17</v>
      </c>
      <c r="M9" s="6">
        <v>21</v>
      </c>
      <c r="N9" s="6">
        <v>20</v>
      </c>
      <c r="O9" s="6">
        <v>69</v>
      </c>
      <c r="P9" s="6">
        <v>7</v>
      </c>
      <c r="Q9" s="6">
        <v>32</v>
      </c>
      <c r="R9" s="17">
        <v>850</v>
      </c>
      <c r="S9" s="6">
        <v>6272</v>
      </c>
      <c r="T9" s="6">
        <v>29</v>
      </c>
      <c r="U9" s="6">
        <v>116</v>
      </c>
      <c r="V9" s="6">
        <v>9831</v>
      </c>
      <c r="W9" s="6">
        <v>10155</v>
      </c>
      <c r="X9" s="6">
        <v>29</v>
      </c>
      <c r="Y9" s="17">
        <f t="shared" si="0"/>
        <v>26432</v>
      </c>
      <c r="Z9" s="6">
        <v>0</v>
      </c>
      <c r="AA9" s="6">
        <v>0</v>
      </c>
      <c r="AB9" s="6">
        <v>0</v>
      </c>
      <c r="AC9" s="6">
        <v>0</v>
      </c>
      <c r="AD9" s="16">
        <f t="shared" si="24"/>
        <v>0</v>
      </c>
      <c r="AE9" s="6">
        <v>112</v>
      </c>
      <c r="AF9" s="6">
        <v>8</v>
      </c>
      <c r="AG9" s="6">
        <v>667</v>
      </c>
      <c r="AH9" s="6">
        <v>461</v>
      </c>
      <c r="AI9" s="6">
        <v>10</v>
      </c>
      <c r="AJ9" s="6">
        <v>971</v>
      </c>
      <c r="AK9" s="6">
        <v>218</v>
      </c>
      <c r="AL9" s="6">
        <v>18</v>
      </c>
      <c r="AM9" s="6">
        <v>420</v>
      </c>
      <c r="AN9" s="6">
        <v>285</v>
      </c>
      <c r="AO9" s="6">
        <v>0</v>
      </c>
      <c r="AP9" s="6">
        <v>257</v>
      </c>
      <c r="AQ9" s="6">
        <v>580</v>
      </c>
      <c r="AR9" s="6">
        <v>1</v>
      </c>
      <c r="AS9" s="6">
        <v>455</v>
      </c>
      <c r="AT9" s="6">
        <v>191</v>
      </c>
      <c r="AU9" s="6">
        <v>7</v>
      </c>
      <c r="AV9" s="6">
        <v>252</v>
      </c>
      <c r="AW9" s="6">
        <v>1847</v>
      </c>
      <c r="AX9" s="6">
        <v>3066</v>
      </c>
      <c r="AY9" s="17">
        <v>4913</v>
      </c>
      <c r="AZ9" s="26">
        <f t="shared" si="1"/>
        <v>4913</v>
      </c>
      <c r="BA9" s="6">
        <v>633</v>
      </c>
      <c r="BB9" s="6">
        <v>17</v>
      </c>
      <c r="BC9" s="6">
        <v>355</v>
      </c>
      <c r="BD9" s="6">
        <v>24</v>
      </c>
      <c r="BE9" s="6">
        <v>24</v>
      </c>
      <c r="BF9" s="6">
        <v>134</v>
      </c>
      <c r="BG9" s="6">
        <v>11</v>
      </c>
      <c r="BH9" s="6">
        <v>657</v>
      </c>
      <c r="BI9" s="6">
        <v>541</v>
      </c>
      <c r="BJ9" s="17">
        <v>1198</v>
      </c>
      <c r="BK9" s="6">
        <v>312</v>
      </c>
      <c r="BL9" s="6">
        <v>724</v>
      </c>
      <c r="BM9" s="26">
        <v>1036</v>
      </c>
      <c r="BN9" s="17">
        <v>5138</v>
      </c>
      <c r="BO9" s="6">
        <v>1495</v>
      </c>
      <c r="BP9" s="6">
        <v>11103</v>
      </c>
      <c r="BQ9" s="6">
        <v>12598</v>
      </c>
      <c r="BR9" s="6">
        <v>11493</v>
      </c>
      <c r="BS9" s="6">
        <v>11828</v>
      </c>
      <c r="BT9" s="6">
        <v>23321</v>
      </c>
      <c r="BU9" s="17">
        <v>35919</v>
      </c>
      <c r="BV9" s="16">
        <f t="shared" si="2"/>
        <v>39567</v>
      </c>
      <c r="BW9" s="16"/>
      <c r="BX9" s="12">
        <f t="shared" si="3"/>
        <v>52.41634210317145</v>
      </c>
      <c r="BY9" s="9">
        <f t="shared" si="25"/>
        <v>35.015764512624855</v>
      </c>
      <c r="BZ9" s="9">
        <f t="shared" si="4"/>
        <v>6.508491640834062</v>
      </c>
      <c r="CA9" s="9">
        <f t="shared" si="5"/>
        <v>1.5870492541663357</v>
      </c>
      <c r="CB9" s="9">
        <f t="shared" si="26"/>
        <v>1.1260366160612565</v>
      </c>
      <c r="CC9" s="9">
        <f t="shared" si="6"/>
        <v>1.3724399226346609</v>
      </c>
      <c r="CD9" s="9">
        <f t="shared" si="7"/>
        <v>6.806560156850276</v>
      </c>
      <c r="CE9" s="31">
        <f t="shared" si="27"/>
        <v>8.095540895000397</v>
      </c>
      <c r="CF9" s="9">
        <f t="shared" si="8"/>
        <v>66.80314403416989</v>
      </c>
      <c r="CG9" s="9">
        <f t="shared" si="9"/>
        <v>12.41691308413577</v>
      </c>
      <c r="CH9" s="9">
        <f t="shared" si="10"/>
        <v>2.5677963959865546</v>
      </c>
      <c r="CI9" s="9">
        <f t="shared" si="11"/>
        <v>0.45997927565900876</v>
      </c>
      <c r="CJ9" s="9">
        <f t="shared" si="12"/>
        <v>3.0277756716455633</v>
      </c>
      <c r="CK9" s="9">
        <f t="shared" si="13"/>
        <v>2.148254858847019</v>
      </c>
      <c r="CL9" s="9">
        <f t="shared" si="14"/>
        <v>2.618343569135896</v>
      </c>
      <c r="CM9" s="9">
        <f t="shared" si="15"/>
        <v>12.985568782065862</v>
      </c>
      <c r="CN9" s="31">
        <f t="shared" si="28"/>
        <v>15.444688755781334</v>
      </c>
      <c r="CO9" s="9">
        <f t="shared" si="29"/>
        <v>23.728813559322035</v>
      </c>
      <c r="CP9" s="9">
        <f t="shared" si="30"/>
        <v>0.10971549636803873</v>
      </c>
      <c r="CQ9" s="9">
        <f t="shared" si="31"/>
        <v>23.83852905569007</v>
      </c>
      <c r="CR9" s="9">
        <f t="shared" si="32"/>
        <v>0.43886198547215494</v>
      </c>
      <c r="CS9" s="9">
        <f t="shared" si="33"/>
        <v>75.61289346246973</v>
      </c>
      <c r="CT9" s="9">
        <f t="shared" si="34"/>
        <v>50.81056739717802</v>
      </c>
      <c r="CU9" s="9">
        <f t="shared" si="35"/>
        <v>16.018725829432118</v>
      </c>
      <c r="CV9" s="9">
        <f t="shared" si="36"/>
        <v>29.350702218603704</v>
      </c>
      <c r="CW9" s="9">
        <f t="shared" si="37"/>
        <v>13.352330551597802</v>
      </c>
      <c r="CX9" s="9">
        <f t="shared" si="38"/>
        <v>11.03195603500916</v>
      </c>
      <c r="CY9" s="9">
        <f t="shared" si="39"/>
        <v>21.086912273559943</v>
      </c>
      <c r="CZ9" s="9">
        <f t="shared" si="40"/>
        <v>9.159373091797272</v>
      </c>
      <c r="DA9" s="9">
        <f t="shared" si="16"/>
        <v>19.73875950507379</v>
      </c>
      <c r="DB9" s="9">
        <f t="shared" si="17"/>
        <v>2.781972816151339</v>
      </c>
      <c r="DC9" s="9">
        <f t="shared" si="18"/>
        <v>5.431470736295473</v>
      </c>
      <c r="DD9" s="9">
        <f t="shared" si="19"/>
        <v>9.140767824497258</v>
      </c>
      <c r="DE9" s="9">
        <f t="shared" si="20"/>
        <v>6.646370224261395</v>
      </c>
      <c r="DF9" s="9">
        <f t="shared" si="21"/>
        <v>40.97529045982654</v>
      </c>
      <c r="DG9" s="9">
        <f t="shared" si="22"/>
        <v>1.3909343806251022</v>
      </c>
      <c r="DH9" s="9">
        <f t="shared" si="23"/>
        <v>57.45377188676157</v>
      </c>
      <c r="DI9"/>
    </row>
    <row r="10" spans="1:113" s="3" customFormat="1" ht="15.75">
      <c r="A10" s="40"/>
      <c r="B10" s="14" t="s">
        <v>96</v>
      </c>
      <c r="C10" s="17">
        <v>289555</v>
      </c>
      <c r="D10" s="6">
        <v>275</v>
      </c>
      <c r="E10" s="6">
        <v>78</v>
      </c>
      <c r="F10" s="6">
        <v>119</v>
      </c>
      <c r="G10" s="6">
        <v>135</v>
      </c>
      <c r="H10" s="6">
        <v>544</v>
      </c>
      <c r="I10" s="6">
        <v>813</v>
      </c>
      <c r="J10" s="6">
        <v>2</v>
      </c>
      <c r="K10" s="6">
        <v>173</v>
      </c>
      <c r="L10" s="6">
        <v>70</v>
      </c>
      <c r="M10" s="6">
        <v>56</v>
      </c>
      <c r="N10" s="6">
        <v>15</v>
      </c>
      <c r="O10" s="6">
        <v>171</v>
      </c>
      <c r="P10" s="6">
        <v>25</v>
      </c>
      <c r="Q10" s="6">
        <v>26</v>
      </c>
      <c r="R10" s="17">
        <v>2502</v>
      </c>
      <c r="S10" s="6">
        <v>25988</v>
      </c>
      <c r="T10" s="6">
        <v>196</v>
      </c>
      <c r="U10" s="6">
        <v>477</v>
      </c>
      <c r="V10" s="6">
        <v>79662</v>
      </c>
      <c r="W10" s="6">
        <v>32913</v>
      </c>
      <c r="X10" s="6">
        <v>85</v>
      </c>
      <c r="Y10" s="17">
        <f t="shared" si="0"/>
        <v>139321</v>
      </c>
      <c r="Z10" s="6">
        <v>0</v>
      </c>
      <c r="AA10" s="6">
        <v>0</v>
      </c>
      <c r="AB10" s="6">
        <v>2</v>
      </c>
      <c r="AC10" s="6">
        <v>17</v>
      </c>
      <c r="AD10" s="16">
        <f t="shared" si="24"/>
        <v>19</v>
      </c>
      <c r="AE10" s="6">
        <v>231</v>
      </c>
      <c r="AF10" s="6">
        <v>8</v>
      </c>
      <c r="AG10" s="6">
        <v>439</v>
      </c>
      <c r="AH10" s="6">
        <v>2236</v>
      </c>
      <c r="AI10" s="6">
        <v>21</v>
      </c>
      <c r="AJ10" s="6">
        <v>2304</v>
      </c>
      <c r="AK10" s="6">
        <v>613</v>
      </c>
      <c r="AL10" s="6">
        <v>36</v>
      </c>
      <c r="AM10" s="6">
        <v>726</v>
      </c>
      <c r="AN10" s="6">
        <v>1789</v>
      </c>
      <c r="AO10" s="6">
        <v>19</v>
      </c>
      <c r="AP10" s="6">
        <v>1419</v>
      </c>
      <c r="AQ10" s="6">
        <v>1132</v>
      </c>
      <c r="AR10" s="6">
        <v>17</v>
      </c>
      <c r="AS10" s="6">
        <v>1035</v>
      </c>
      <c r="AT10" s="6">
        <v>559</v>
      </c>
      <c r="AU10" s="6">
        <v>8</v>
      </c>
      <c r="AV10" s="6">
        <v>279</v>
      </c>
      <c r="AW10" s="6">
        <v>6560</v>
      </c>
      <c r="AX10" s="6">
        <f>+AV10+AU10+AS10+AR10+AP10+AO10+AM10+AL10+AJ10+AI10+AG10+AF10</f>
        <v>6311</v>
      </c>
      <c r="AY10" s="17">
        <f>SUM(AW10:AX10)</f>
        <v>12871</v>
      </c>
      <c r="AZ10" s="26">
        <f t="shared" si="1"/>
        <v>12871</v>
      </c>
      <c r="BA10" s="6">
        <v>1013</v>
      </c>
      <c r="BB10" s="6">
        <v>55</v>
      </c>
      <c r="BC10" s="6">
        <v>487</v>
      </c>
      <c r="BD10" s="6">
        <v>36</v>
      </c>
      <c r="BE10" s="6">
        <v>82</v>
      </c>
      <c r="BF10" s="6">
        <v>203</v>
      </c>
      <c r="BG10" s="6">
        <v>15</v>
      </c>
      <c r="BH10" s="6">
        <v>1049</v>
      </c>
      <c r="BI10" s="6">
        <v>842</v>
      </c>
      <c r="BJ10" s="17">
        <v>1891</v>
      </c>
      <c r="BK10" s="6">
        <v>102</v>
      </c>
      <c r="BL10" s="6">
        <v>450</v>
      </c>
      <c r="BM10" s="26">
        <v>552</v>
      </c>
      <c r="BN10" s="17">
        <v>8595</v>
      </c>
      <c r="BO10" s="6">
        <v>2249</v>
      </c>
      <c r="BP10" s="6">
        <v>25395</v>
      </c>
      <c r="BQ10" s="6">
        <v>27644</v>
      </c>
      <c r="BR10" s="6">
        <v>47534</v>
      </c>
      <c r="BS10" s="6">
        <v>48626</v>
      </c>
      <c r="BT10" s="6">
        <v>96160</v>
      </c>
      <c r="BU10" s="17">
        <v>123804</v>
      </c>
      <c r="BV10" s="16">
        <f t="shared" si="2"/>
        <v>165751</v>
      </c>
      <c r="BW10" s="16"/>
      <c r="BX10" s="12">
        <f t="shared" si="3"/>
        <v>57.24335618448999</v>
      </c>
      <c r="BY10" s="9">
        <f t="shared" si="25"/>
        <v>48.11555663000121</v>
      </c>
      <c r="BZ10" s="9">
        <f t="shared" si="4"/>
        <v>4.451658579544474</v>
      </c>
      <c r="CA10" s="9">
        <f t="shared" si="5"/>
        <v>0.6530710918478354</v>
      </c>
      <c r="CB10" s="9">
        <f t="shared" si="26"/>
        <v>0.8640845435236829</v>
      </c>
      <c r="CC10" s="9">
        <f t="shared" si="6"/>
        <v>0.19063735732416986</v>
      </c>
      <c r="CD10" s="9">
        <f t="shared" si="7"/>
        <v>2.9683479822486225</v>
      </c>
      <c r="CE10" s="31">
        <f t="shared" si="27"/>
        <v>5.10472967139231</v>
      </c>
      <c r="CF10" s="9">
        <f t="shared" si="8"/>
        <v>84.05439484527997</v>
      </c>
      <c r="CG10" s="9">
        <f t="shared" si="9"/>
        <v>7.7767253289572915</v>
      </c>
      <c r="CH10" s="9">
        <f t="shared" si="10"/>
        <v>0.9472039384377771</v>
      </c>
      <c r="CI10" s="9">
        <f t="shared" si="11"/>
        <v>0.19366398996084488</v>
      </c>
      <c r="CJ10" s="9">
        <f t="shared" si="12"/>
        <v>1.140867928398622</v>
      </c>
      <c r="CK10" s="9">
        <f t="shared" si="13"/>
        <v>1.5094931553957442</v>
      </c>
      <c r="CL10" s="9">
        <f t="shared" si="14"/>
        <v>0.3330296649793968</v>
      </c>
      <c r="CM10" s="9">
        <f t="shared" si="15"/>
        <v>5.185489076988977</v>
      </c>
      <c r="CN10" s="31">
        <f t="shared" si="28"/>
        <v>8.917593257355913</v>
      </c>
      <c r="CO10" s="9">
        <f t="shared" si="29"/>
        <v>18.653325772855492</v>
      </c>
      <c r="CP10" s="9">
        <f t="shared" si="30"/>
        <v>0.14068230919961816</v>
      </c>
      <c r="CQ10" s="9">
        <f t="shared" si="31"/>
        <v>18.79400808205511</v>
      </c>
      <c r="CR10" s="9">
        <f t="shared" si="32"/>
        <v>0.34237480351131555</v>
      </c>
      <c r="CS10" s="9">
        <f t="shared" si="33"/>
        <v>80.8026069293215</v>
      </c>
      <c r="CT10" s="9">
        <f t="shared" si="34"/>
        <v>29.236508994003994</v>
      </c>
      <c r="CU10" s="9">
        <f t="shared" si="35"/>
        <v>5.2676559707870405</v>
      </c>
      <c r="CV10" s="9">
        <f t="shared" si="36"/>
        <v>35.43625203946858</v>
      </c>
      <c r="CW10" s="9">
        <f t="shared" si="37"/>
        <v>10.682930619221507</v>
      </c>
      <c r="CX10" s="9">
        <f t="shared" si="38"/>
        <v>25.071866987802032</v>
      </c>
      <c r="CY10" s="9">
        <f t="shared" si="39"/>
        <v>16.968378525367104</v>
      </c>
      <c r="CZ10" s="9">
        <f t="shared" si="40"/>
        <v>6.572915857353741</v>
      </c>
      <c r="DA10" s="9">
        <f t="shared" si="16"/>
        <v>10.118975669561912</v>
      </c>
      <c r="DB10" s="9">
        <f t="shared" si="17"/>
        <v>1.9340021757524477</v>
      </c>
      <c r="DC10" s="9">
        <f t="shared" si="18"/>
        <v>2.4520384728289963</v>
      </c>
      <c r="DD10" s="9">
        <f t="shared" si="19"/>
        <v>5.905613786672653</v>
      </c>
      <c r="DE10" s="9">
        <f t="shared" si="20"/>
        <v>5.657237936772047</v>
      </c>
      <c r="DF10" s="9">
        <f t="shared" si="21"/>
        <v>51.54450616447635</v>
      </c>
      <c r="DG10" s="9">
        <f t="shared" si="22"/>
        <v>1.6664408616718602</v>
      </c>
      <c r="DH10" s="9">
        <f t="shared" si="23"/>
        <v>46.68744072618886</v>
      </c>
      <c r="DI10"/>
    </row>
    <row r="11" spans="2:112" ht="15.75">
      <c r="B11" s="14" t="s">
        <v>98</v>
      </c>
      <c r="C11" s="17">
        <v>230158</v>
      </c>
      <c r="D11" s="6">
        <v>272</v>
      </c>
      <c r="E11" s="6">
        <v>132</v>
      </c>
      <c r="F11" s="6">
        <v>150</v>
      </c>
      <c r="G11" s="6">
        <v>126</v>
      </c>
      <c r="H11" s="6">
        <v>530</v>
      </c>
      <c r="I11" s="6">
        <v>1193</v>
      </c>
      <c r="J11" s="6">
        <v>11</v>
      </c>
      <c r="K11" s="6">
        <v>178</v>
      </c>
      <c r="L11" s="6">
        <v>85</v>
      </c>
      <c r="M11" s="6">
        <v>51</v>
      </c>
      <c r="N11" s="6">
        <v>27</v>
      </c>
      <c r="O11" s="6">
        <v>147</v>
      </c>
      <c r="P11" s="6">
        <v>21</v>
      </c>
      <c r="Q11" s="6">
        <v>35</v>
      </c>
      <c r="R11" s="17">
        <v>2958</v>
      </c>
      <c r="S11" s="6">
        <v>26049</v>
      </c>
      <c r="T11" s="6">
        <v>84</v>
      </c>
      <c r="U11" s="6">
        <v>260</v>
      </c>
      <c r="V11" s="6">
        <v>20915</v>
      </c>
      <c r="W11" s="6">
        <v>30929</v>
      </c>
      <c r="X11" s="6">
        <v>52</v>
      </c>
      <c r="Y11" s="17">
        <f t="shared" si="0"/>
        <v>78289</v>
      </c>
      <c r="Z11" s="6">
        <v>24</v>
      </c>
      <c r="AA11" s="6">
        <v>27</v>
      </c>
      <c r="AB11" s="6">
        <v>23</v>
      </c>
      <c r="AC11" s="6">
        <v>1048</v>
      </c>
      <c r="AD11" s="16">
        <f t="shared" si="24"/>
        <v>1122</v>
      </c>
      <c r="AE11" s="6">
        <v>214</v>
      </c>
      <c r="AF11" s="6">
        <v>45</v>
      </c>
      <c r="AG11" s="6">
        <v>1989</v>
      </c>
      <c r="AH11" s="6">
        <v>1397</v>
      </c>
      <c r="AI11" s="6">
        <v>210</v>
      </c>
      <c r="AJ11" s="6">
        <v>1920</v>
      </c>
      <c r="AK11" s="6">
        <v>596</v>
      </c>
      <c r="AL11" s="6">
        <v>220</v>
      </c>
      <c r="AM11" s="6">
        <v>1463</v>
      </c>
      <c r="AN11" s="6">
        <v>1292</v>
      </c>
      <c r="AO11" s="6">
        <v>126</v>
      </c>
      <c r="AP11" s="6">
        <v>1052</v>
      </c>
      <c r="AQ11" s="6">
        <v>1556</v>
      </c>
      <c r="AR11" s="6">
        <v>200</v>
      </c>
      <c r="AS11" s="6">
        <v>1195</v>
      </c>
      <c r="AT11" s="6">
        <v>531</v>
      </c>
      <c r="AU11" s="6">
        <v>111</v>
      </c>
      <c r="AV11" s="6">
        <v>404</v>
      </c>
      <c r="AW11" s="6">
        <v>5586</v>
      </c>
      <c r="AX11" s="6">
        <v>8935</v>
      </c>
      <c r="AY11" s="17">
        <v>14521</v>
      </c>
      <c r="AZ11" s="26">
        <f t="shared" si="1"/>
        <v>14521</v>
      </c>
      <c r="BA11" s="6">
        <v>1471</v>
      </c>
      <c r="BB11" s="6">
        <v>218</v>
      </c>
      <c r="BC11" s="6">
        <v>558</v>
      </c>
      <c r="BD11" s="6">
        <v>60</v>
      </c>
      <c r="BE11" s="6">
        <v>70</v>
      </c>
      <c r="BF11" s="6">
        <v>152</v>
      </c>
      <c r="BG11" s="6">
        <v>32</v>
      </c>
      <c r="BH11" s="6">
        <v>1531</v>
      </c>
      <c r="BI11" s="6">
        <v>1030</v>
      </c>
      <c r="BJ11" s="17">
        <v>2561</v>
      </c>
      <c r="BK11" s="6">
        <v>1154</v>
      </c>
      <c r="BL11" s="6">
        <v>1525</v>
      </c>
      <c r="BM11" s="26">
        <v>2679</v>
      </c>
      <c r="BN11" s="17">
        <v>16207</v>
      </c>
      <c r="BO11" s="6">
        <v>5120</v>
      </c>
      <c r="BP11" s="6">
        <v>32343</v>
      </c>
      <c r="BQ11" s="6">
        <v>37463</v>
      </c>
      <c r="BR11" s="6">
        <v>36828</v>
      </c>
      <c r="BS11" s="6">
        <v>37530</v>
      </c>
      <c r="BT11" s="6">
        <v>74358</v>
      </c>
      <c r="BU11" s="17">
        <v>111821</v>
      </c>
      <c r="BV11" s="16">
        <f t="shared" si="2"/>
        <v>118337</v>
      </c>
      <c r="BX11" s="12">
        <f t="shared" si="3"/>
        <v>51.41554931829438</v>
      </c>
      <c r="BY11" s="9">
        <f t="shared" si="25"/>
        <v>34.0153286003528</v>
      </c>
      <c r="BZ11" s="9">
        <f t="shared" si="4"/>
        <v>6.796635354843195</v>
      </c>
      <c r="CA11" s="9">
        <f t="shared" si="5"/>
        <v>1.1127138748164305</v>
      </c>
      <c r="CB11" s="9">
        <f t="shared" si="26"/>
        <v>1.2852040771991413</v>
      </c>
      <c r="CC11" s="9">
        <f t="shared" si="6"/>
        <v>1.1639830029805611</v>
      </c>
      <c r="CD11" s="9">
        <f t="shared" si="7"/>
        <v>7.04168440810226</v>
      </c>
      <c r="CE11" s="31">
        <f t="shared" si="27"/>
        <v>7.909349229659625</v>
      </c>
      <c r="CF11" s="9">
        <f t="shared" si="8"/>
        <v>66.15766835393832</v>
      </c>
      <c r="CG11" s="9">
        <f t="shared" si="9"/>
        <v>13.219027016064292</v>
      </c>
      <c r="CH11" s="9">
        <f t="shared" si="10"/>
        <v>1.9258558185521013</v>
      </c>
      <c r="CI11" s="9">
        <f t="shared" si="11"/>
        <v>0.2383024751345733</v>
      </c>
      <c r="CJ11" s="9">
        <f t="shared" si="12"/>
        <v>2.1641582936866746</v>
      </c>
      <c r="CK11" s="9">
        <f t="shared" si="13"/>
        <v>2.499640856198822</v>
      </c>
      <c r="CL11" s="9">
        <f t="shared" si="14"/>
        <v>2.2638735137784463</v>
      </c>
      <c r="CM11" s="9">
        <f t="shared" si="15"/>
        <v>13.695631966333439</v>
      </c>
      <c r="CN11" s="31">
        <f t="shared" si="28"/>
        <v>15.383185309750965</v>
      </c>
      <c r="CO11" s="9">
        <f t="shared" si="29"/>
        <v>33.27287358377294</v>
      </c>
      <c r="CP11" s="9">
        <f t="shared" si="30"/>
        <v>0.10729476682547995</v>
      </c>
      <c r="CQ11" s="9">
        <f t="shared" si="31"/>
        <v>33.380168350598424</v>
      </c>
      <c r="CR11" s="9">
        <f t="shared" si="32"/>
        <v>0.3321028496979141</v>
      </c>
      <c r="CS11" s="9">
        <f t="shared" si="33"/>
        <v>66.22130822976408</v>
      </c>
      <c r="CT11" s="9">
        <f t="shared" si="34"/>
        <v>59.65781961268421</v>
      </c>
      <c r="CU11" s="9">
        <f t="shared" si="35"/>
        <v>15.481027477446457</v>
      </c>
      <c r="CV11" s="9">
        <f t="shared" si="36"/>
        <v>24.288960815370842</v>
      </c>
      <c r="CW11" s="9">
        <f t="shared" si="37"/>
        <v>15.69451139728669</v>
      </c>
      <c r="CX11" s="9">
        <f t="shared" si="38"/>
        <v>17.00984780662489</v>
      </c>
      <c r="CY11" s="9">
        <f t="shared" si="39"/>
        <v>20.322291853178157</v>
      </c>
      <c r="CZ11" s="9">
        <f t="shared" si="40"/>
        <v>7.203360650092969</v>
      </c>
      <c r="DA11" s="9">
        <f t="shared" si="16"/>
        <v>12.209004249254859</v>
      </c>
      <c r="DB11" s="9">
        <f t="shared" si="17"/>
        <v>2.2158690986192093</v>
      </c>
      <c r="DC11" s="9">
        <f t="shared" si="18"/>
        <v>3.388976268476438</v>
      </c>
      <c r="DD11" s="9">
        <f t="shared" si="19"/>
        <v>6.386916813667133</v>
      </c>
      <c r="DE11" s="9">
        <f t="shared" si="20"/>
        <v>7.127679604077571</v>
      </c>
      <c r="DF11" s="9">
        <f t="shared" si="21"/>
        <v>41.663739608945086</v>
      </c>
      <c r="DG11" s="9">
        <f t="shared" si="22"/>
        <v>7.024938531787847</v>
      </c>
      <c r="DH11" s="9">
        <f t="shared" si="23"/>
        <v>51.123990165086056</v>
      </c>
    </row>
    <row r="12" spans="1:113" s="3" customFormat="1" ht="15.75">
      <c r="A12" s="40"/>
      <c r="B12" s="14" t="s">
        <v>102</v>
      </c>
      <c r="C12" s="17">
        <v>220740</v>
      </c>
      <c r="D12" s="6">
        <v>214</v>
      </c>
      <c r="E12" s="6">
        <v>78</v>
      </c>
      <c r="F12" s="6">
        <v>106</v>
      </c>
      <c r="G12" s="6">
        <v>149</v>
      </c>
      <c r="H12" s="6">
        <v>331</v>
      </c>
      <c r="I12" s="6">
        <v>272</v>
      </c>
      <c r="J12" s="6">
        <v>4</v>
      </c>
      <c r="K12" s="6">
        <v>213</v>
      </c>
      <c r="L12" s="6">
        <v>51</v>
      </c>
      <c r="M12" s="6">
        <v>36</v>
      </c>
      <c r="N12" s="6">
        <v>23</v>
      </c>
      <c r="O12" s="6">
        <v>76</v>
      </c>
      <c r="P12" s="6">
        <v>20</v>
      </c>
      <c r="Q12" s="6">
        <v>47</v>
      </c>
      <c r="R12" s="17">
        <v>1620</v>
      </c>
      <c r="S12" s="6">
        <v>19996</v>
      </c>
      <c r="T12" s="6">
        <v>106</v>
      </c>
      <c r="U12" s="6">
        <v>201</v>
      </c>
      <c r="V12" s="6">
        <v>24547</v>
      </c>
      <c r="W12" s="6">
        <v>26010</v>
      </c>
      <c r="X12" s="6">
        <v>257</v>
      </c>
      <c r="Y12" s="17">
        <f t="shared" si="0"/>
        <v>71117</v>
      </c>
      <c r="Z12" s="6">
        <v>3</v>
      </c>
      <c r="AA12" s="6">
        <v>1</v>
      </c>
      <c r="AB12" s="6">
        <v>0</v>
      </c>
      <c r="AC12" s="6">
        <v>40</v>
      </c>
      <c r="AD12" s="16">
        <f t="shared" si="24"/>
        <v>44</v>
      </c>
      <c r="AE12" s="6">
        <v>239</v>
      </c>
      <c r="AF12" s="6">
        <v>3</v>
      </c>
      <c r="AG12" s="6">
        <v>1085</v>
      </c>
      <c r="AH12" s="6">
        <v>1576</v>
      </c>
      <c r="AI12" s="6">
        <v>13</v>
      </c>
      <c r="AJ12" s="6">
        <v>1435</v>
      </c>
      <c r="AK12" s="6">
        <v>707</v>
      </c>
      <c r="AL12" s="6">
        <v>2</v>
      </c>
      <c r="AM12" s="6">
        <v>804</v>
      </c>
      <c r="AN12" s="6">
        <v>1739</v>
      </c>
      <c r="AO12" s="6">
        <v>12</v>
      </c>
      <c r="AP12" s="6">
        <v>1190</v>
      </c>
      <c r="AQ12" s="6">
        <v>1365</v>
      </c>
      <c r="AR12" s="6">
        <v>19</v>
      </c>
      <c r="AS12" s="6">
        <v>1158</v>
      </c>
      <c r="AT12" s="6">
        <v>303</v>
      </c>
      <c r="AU12" s="6">
        <v>5</v>
      </c>
      <c r="AV12" s="6">
        <v>150</v>
      </c>
      <c r="AW12" s="6">
        <v>5929</v>
      </c>
      <c r="AX12" s="6">
        <f>+AV12+AU12+AS12+AR12+AP12+AO12+AM12+AL12+AJ12+AI12+AG12+AF12</f>
        <v>5876</v>
      </c>
      <c r="AY12" s="17">
        <f>SUM(AW12:AX12)</f>
        <v>11805</v>
      </c>
      <c r="AZ12" s="26">
        <f t="shared" si="1"/>
        <v>11805</v>
      </c>
      <c r="BA12" s="6">
        <v>989</v>
      </c>
      <c r="BB12" s="6">
        <v>10</v>
      </c>
      <c r="BC12" s="6">
        <v>576</v>
      </c>
      <c r="BD12" s="6">
        <v>200</v>
      </c>
      <c r="BE12" s="6">
        <v>32</v>
      </c>
      <c r="BF12" s="6">
        <v>303</v>
      </c>
      <c r="BG12" s="6">
        <v>19</v>
      </c>
      <c r="BH12" s="6">
        <v>1189</v>
      </c>
      <c r="BI12" s="6">
        <v>940</v>
      </c>
      <c r="BJ12" s="17">
        <v>2129</v>
      </c>
      <c r="BK12" s="6">
        <v>157</v>
      </c>
      <c r="BL12" s="6">
        <v>554</v>
      </c>
      <c r="BM12" s="26">
        <v>711</v>
      </c>
      <c r="BN12" s="17">
        <v>8132</v>
      </c>
      <c r="BO12" s="6">
        <v>2926</v>
      </c>
      <c r="BP12" s="6">
        <v>51256</v>
      </c>
      <c r="BQ12" s="6">
        <v>54182</v>
      </c>
      <c r="BR12" s="6">
        <v>34901</v>
      </c>
      <c r="BS12" s="6">
        <v>36099</v>
      </c>
      <c r="BT12" s="6">
        <v>71000</v>
      </c>
      <c r="BU12" s="17">
        <v>125182</v>
      </c>
      <c r="BV12" s="16">
        <f t="shared" si="2"/>
        <v>95558</v>
      </c>
      <c r="BW12" s="16"/>
      <c r="BX12" s="12">
        <f t="shared" si="3"/>
        <v>43.289843254507566</v>
      </c>
      <c r="BY12" s="9">
        <f t="shared" si="25"/>
        <v>32.217540998459725</v>
      </c>
      <c r="BZ12" s="9">
        <f t="shared" si="4"/>
        <v>5.367853583401287</v>
      </c>
      <c r="CA12" s="9">
        <f t="shared" si="5"/>
        <v>0.9644831022922896</v>
      </c>
      <c r="CB12" s="9">
        <f t="shared" si="26"/>
        <v>0.7338950801848328</v>
      </c>
      <c r="CC12" s="9">
        <f t="shared" si="6"/>
        <v>0.3220983963033433</v>
      </c>
      <c r="CD12" s="9">
        <f t="shared" si="7"/>
        <v>3.683972093866087</v>
      </c>
      <c r="CE12" s="31">
        <f t="shared" si="27"/>
        <v>6.332336685693576</v>
      </c>
      <c r="CF12" s="9">
        <f t="shared" si="8"/>
        <v>74.4228636011637</v>
      </c>
      <c r="CG12" s="9">
        <f t="shared" si="9"/>
        <v>12.399799074907387</v>
      </c>
      <c r="CH12" s="9">
        <f t="shared" si="10"/>
        <v>1.6680968626383976</v>
      </c>
      <c r="CI12" s="9">
        <f t="shared" si="11"/>
        <v>0.5598693986898009</v>
      </c>
      <c r="CJ12" s="9">
        <f t="shared" si="12"/>
        <v>2.2279662613281985</v>
      </c>
      <c r="CK12" s="9">
        <f t="shared" si="13"/>
        <v>1.6953054689298646</v>
      </c>
      <c r="CL12" s="9">
        <f t="shared" si="14"/>
        <v>0.744050733585885</v>
      </c>
      <c r="CM12" s="9">
        <f t="shared" si="15"/>
        <v>8.510014860084974</v>
      </c>
      <c r="CN12" s="31">
        <f t="shared" si="28"/>
        <v>14.627765336235585</v>
      </c>
      <c r="CO12" s="9">
        <f t="shared" si="29"/>
        <v>28.11704655708199</v>
      </c>
      <c r="CP12" s="9">
        <f t="shared" si="30"/>
        <v>0.14905015678389133</v>
      </c>
      <c r="CQ12" s="9">
        <f t="shared" si="31"/>
        <v>28.266096713865885</v>
      </c>
      <c r="CR12" s="9">
        <f t="shared" si="32"/>
        <v>0.28263284446756753</v>
      </c>
      <c r="CS12" s="9">
        <f t="shared" si="33"/>
        <v>71.08989411814333</v>
      </c>
      <c r="CT12" s="9">
        <f t="shared" si="34"/>
        <v>51.44688173744486</v>
      </c>
      <c r="CU12" s="9">
        <f t="shared" si="35"/>
        <v>11.240999576450657</v>
      </c>
      <c r="CV12" s="9">
        <f t="shared" si="36"/>
        <v>25.61626429479034</v>
      </c>
      <c r="CW12" s="9">
        <f t="shared" si="37"/>
        <v>12.816603134265142</v>
      </c>
      <c r="CX12" s="9">
        <f t="shared" si="38"/>
        <v>24.913172384582804</v>
      </c>
      <c r="CY12" s="9">
        <f t="shared" si="39"/>
        <v>21.533248623464633</v>
      </c>
      <c r="CZ12" s="9">
        <f t="shared" si="40"/>
        <v>3.8797119864464213</v>
      </c>
      <c r="DA12" s="9">
        <f t="shared" si="16"/>
        <v>9.151037419588656</v>
      </c>
      <c r="DB12" s="9">
        <f t="shared" si="17"/>
        <v>1.6308779559662954</v>
      </c>
      <c r="DC12" s="9">
        <f t="shared" si="18"/>
        <v>2.672827761166984</v>
      </c>
      <c r="DD12" s="9">
        <f t="shared" si="19"/>
        <v>3.442964573706623</v>
      </c>
      <c r="DE12" s="9">
        <f t="shared" si="20"/>
        <v>4.661971830985915</v>
      </c>
      <c r="DF12" s="9">
        <f t="shared" si="21"/>
        <v>51.083680206688676</v>
      </c>
      <c r="DG12" s="9">
        <f t="shared" si="22"/>
        <v>0.6889622506100187</v>
      </c>
      <c r="DH12" s="9">
        <f t="shared" si="23"/>
        <v>48.091000430601405</v>
      </c>
      <c r="DI12"/>
    </row>
    <row r="13" spans="1:113" s="3" customFormat="1" ht="15.75">
      <c r="A13" s="40"/>
      <c r="B13" s="14" t="s">
        <v>109</v>
      </c>
      <c r="C13" s="17">
        <v>331602</v>
      </c>
      <c r="D13" s="6">
        <v>349</v>
      </c>
      <c r="E13" s="6">
        <v>115</v>
      </c>
      <c r="F13" s="6">
        <v>177</v>
      </c>
      <c r="G13" s="6">
        <v>92</v>
      </c>
      <c r="H13" s="6">
        <v>609</v>
      </c>
      <c r="I13" s="6">
        <v>1082</v>
      </c>
      <c r="J13" s="6">
        <v>11</v>
      </c>
      <c r="K13" s="6">
        <v>226</v>
      </c>
      <c r="L13" s="6">
        <v>69</v>
      </c>
      <c r="M13" s="6">
        <v>66</v>
      </c>
      <c r="N13" s="6">
        <v>18</v>
      </c>
      <c r="O13" s="6">
        <v>88</v>
      </c>
      <c r="P13" s="6">
        <v>20</v>
      </c>
      <c r="Q13" s="6">
        <v>34</v>
      </c>
      <c r="R13" s="17">
        <v>2956</v>
      </c>
      <c r="S13" s="6">
        <v>40075</v>
      </c>
      <c r="T13" s="6">
        <v>493</v>
      </c>
      <c r="U13" s="6">
        <v>326</v>
      </c>
      <c r="V13" s="6">
        <v>51029</v>
      </c>
      <c r="W13" s="6">
        <v>27545</v>
      </c>
      <c r="X13" s="6">
        <v>110</v>
      </c>
      <c r="Y13" s="17">
        <f t="shared" si="0"/>
        <v>119578</v>
      </c>
      <c r="Z13" s="6">
        <v>20</v>
      </c>
      <c r="AA13" s="6">
        <v>6</v>
      </c>
      <c r="AB13" s="6">
        <v>13</v>
      </c>
      <c r="AC13" s="6">
        <v>119</v>
      </c>
      <c r="AD13" s="16">
        <f t="shared" si="24"/>
        <v>158</v>
      </c>
      <c r="AE13" s="6">
        <v>297</v>
      </c>
      <c r="AF13" s="6">
        <v>17</v>
      </c>
      <c r="AG13" s="6">
        <v>1416</v>
      </c>
      <c r="AH13" s="6">
        <v>1467</v>
      </c>
      <c r="AI13" s="6">
        <v>28</v>
      </c>
      <c r="AJ13" s="6">
        <v>1526</v>
      </c>
      <c r="AK13" s="6">
        <v>563</v>
      </c>
      <c r="AL13" s="6">
        <v>22</v>
      </c>
      <c r="AM13" s="6">
        <v>1408</v>
      </c>
      <c r="AN13" s="6">
        <v>1469</v>
      </c>
      <c r="AO13" s="6">
        <v>15</v>
      </c>
      <c r="AP13" s="6">
        <v>1104</v>
      </c>
      <c r="AQ13" s="6">
        <v>2028</v>
      </c>
      <c r="AR13" s="6">
        <v>31</v>
      </c>
      <c r="AS13" s="6">
        <v>1652</v>
      </c>
      <c r="AT13" s="6">
        <v>733</v>
      </c>
      <c r="AU13" s="6">
        <v>21</v>
      </c>
      <c r="AV13" s="6">
        <v>601</v>
      </c>
      <c r="AW13" s="6">
        <v>6557</v>
      </c>
      <c r="AX13" s="6">
        <v>7841</v>
      </c>
      <c r="AY13" s="17">
        <v>14398</v>
      </c>
      <c r="AZ13" s="26">
        <f t="shared" si="1"/>
        <v>14398</v>
      </c>
      <c r="BA13" s="6">
        <v>1147</v>
      </c>
      <c r="BB13" s="6">
        <v>35</v>
      </c>
      <c r="BC13" s="6">
        <v>762</v>
      </c>
      <c r="BD13" s="6">
        <v>81</v>
      </c>
      <c r="BE13" s="6">
        <v>38</v>
      </c>
      <c r="BF13" s="6">
        <v>84</v>
      </c>
      <c r="BG13" s="6">
        <v>56</v>
      </c>
      <c r="BH13" s="6">
        <v>1228</v>
      </c>
      <c r="BI13" s="6">
        <v>975</v>
      </c>
      <c r="BJ13" s="17">
        <v>2203</v>
      </c>
      <c r="BK13" s="6">
        <v>1124</v>
      </c>
      <c r="BL13" s="6">
        <v>1571</v>
      </c>
      <c r="BM13" s="26">
        <v>2695</v>
      </c>
      <c r="BN13" s="17">
        <v>22356</v>
      </c>
      <c r="BO13" s="6">
        <v>8425</v>
      </c>
      <c r="BP13" s="6">
        <v>48340</v>
      </c>
      <c r="BQ13" s="6">
        <v>56765</v>
      </c>
      <c r="BR13" s="6">
        <v>54831</v>
      </c>
      <c r="BS13" s="6">
        <v>55662</v>
      </c>
      <c r="BT13" s="6">
        <v>110493</v>
      </c>
      <c r="BU13" s="17">
        <v>167258</v>
      </c>
      <c r="BV13" s="16">
        <f t="shared" si="2"/>
        <v>164344</v>
      </c>
      <c r="BW13" s="16"/>
      <c r="BX13" s="12">
        <f t="shared" si="3"/>
        <v>49.56061784910827</v>
      </c>
      <c r="BY13" s="9">
        <f t="shared" si="25"/>
        <v>36.060699272018866</v>
      </c>
      <c r="BZ13" s="9">
        <f t="shared" si="4"/>
        <v>4.389599580219661</v>
      </c>
      <c r="CA13" s="9">
        <f t="shared" si="5"/>
        <v>0.664350637209667</v>
      </c>
      <c r="CB13" s="9">
        <f t="shared" si="26"/>
        <v>0.8914300878764303</v>
      </c>
      <c r="CC13" s="9">
        <f t="shared" si="6"/>
        <v>0.8127212742987074</v>
      </c>
      <c r="CD13" s="9">
        <f t="shared" si="7"/>
        <v>6.7418169974849365</v>
      </c>
      <c r="CE13" s="31">
        <f t="shared" si="27"/>
        <v>5.053950217429328</v>
      </c>
      <c r="CF13" s="9">
        <f t="shared" si="8"/>
        <v>72.7607944311931</v>
      </c>
      <c r="CG13" s="9">
        <f t="shared" si="9"/>
        <v>8.857031592269873</v>
      </c>
      <c r="CH13" s="9">
        <f t="shared" si="10"/>
        <v>1.2169595482646158</v>
      </c>
      <c r="CI13" s="9">
        <f t="shared" si="11"/>
        <v>0.1235213941488585</v>
      </c>
      <c r="CJ13" s="9">
        <f t="shared" si="12"/>
        <v>1.340480942413474</v>
      </c>
      <c r="CK13" s="9">
        <f t="shared" si="13"/>
        <v>1.798666212335102</v>
      </c>
      <c r="CL13" s="9">
        <f t="shared" si="14"/>
        <v>1.6398529912865696</v>
      </c>
      <c r="CM13" s="9">
        <f t="shared" si="15"/>
        <v>13.603173830501875</v>
      </c>
      <c r="CN13" s="31">
        <f t="shared" si="28"/>
        <v>10.197512534683346</v>
      </c>
      <c r="CO13" s="9">
        <f t="shared" si="29"/>
        <v>33.51368980916222</v>
      </c>
      <c r="CP13" s="9">
        <f t="shared" si="30"/>
        <v>0.41228319590560136</v>
      </c>
      <c r="CQ13" s="9">
        <f t="shared" si="31"/>
        <v>33.925973005067824</v>
      </c>
      <c r="CR13" s="9">
        <f t="shared" si="32"/>
        <v>0.2726253993209453</v>
      </c>
      <c r="CS13" s="9">
        <f t="shared" si="33"/>
        <v>65.70941143019618</v>
      </c>
      <c r="CT13" s="9">
        <f t="shared" si="34"/>
        <v>35.05612543589483</v>
      </c>
      <c r="CU13" s="9">
        <f t="shared" si="35"/>
        <v>12.015557716349493</v>
      </c>
      <c r="CV13" s="9">
        <f t="shared" si="36"/>
        <v>20.982080844561747</v>
      </c>
      <c r="CW13" s="9">
        <f t="shared" si="37"/>
        <v>13.842200305597999</v>
      </c>
      <c r="CX13" s="9">
        <f t="shared" si="38"/>
        <v>17.974718710932073</v>
      </c>
      <c r="CY13" s="9">
        <f t="shared" si="39"/>
        <v>25.774413112932354</v>
      </c>
      <c r="CZ13" s="9">
        <f t="shared" si="40"/>
        <v>9.411029309626336</v>
      </c>
      <c r="DA13" s="9">
        <f t="shared" si="16"/>
        <v>6.815399183358363</v>
      </c>
      <c r="DB13" s="9">
        <f t="shared" si="17"/>
        <v>1.9903378146090795</v>
      </c>
      <c r="DC13" s="9">
        <f t="shared" si="18"/>
        <v>2.5331572185933737</v>
      </c>
      <c r="DD13" s="9">
        <f t="shared" si="19"/>
        <v>2.653783752812106</v>
      </c>
      <c r="DE13" s="9">
        <f t="shared" si="20"/>
        <v>5.5116613722136245</v>
      </c>
      <c r="DF13" s="9">
        <f t="shared" si="21"/>
        <v>46.89476537557978</v>
      </c>
      <c r="DG13" s="9">
        <f t="shared" si="22"/>
        <v>1.2469128365761097</v>
      </c>
      <c r="DH13" s="9">
        <f t="shared" si="23"/>
        <v>51.52099271128245</v>
      </c>
      <c r="DI13"/>
    </row>
    <row r="14" spans="1:113" s="3" customFormat="1" ht="15.75">
      <c r="A14" s="40"/>
      <c r="B14" s="14" t="s">
        <v>110</v>
      </c>
      <c r="C14" s="17">
        <v>201431</v>
      </c>
      <c r="D14" s="6">
        <v>437</v>
      </c>
      <c r="E14" s="6">
        <v>53</v>
      </c>
      <c r="F14" s="6">
        <v>154</v>
      </c>
      <c r="G14" s="6">
        <v>139</v>
      </c>
      <c r="H14" s="6">
        <v>462</v>
      </c>
      <c r="I14" s="6">
        <v>806</v>
      </c>
      <c r="J14" s="6">
        <v>1</v>
      </c>
      <c r="K14" s="6">
        <v>205</v>
      </c>
      <c r="L14" s="6">
        <v>76</v>
      </c>
      <c r="M14" s="6">
        <v>39</v>
      </c>
      <c r="N14" s="6">
        <v>14</v>
      </c>
      <c r="O14" s="6">
        <v>174</v>
      </c>
      <c r="P14" s="6">
        <v>12</v>
      </c>
      <c r="Q14" s="6">
        <v>30</v>
      </c>
      <c r="R14" s="17">
        <v>2602</v>
      </c>
      <c r="S14" s="6">
        <v>18140</v>
      </c>
      <c r="T14" s="6">
        <v>188</v>
      </c>
      <c r="U14" s="6">
        <v>292</v>
      </c>
      <c r="V14" s="6">
        <v>15089</v>
      </c>
      <c r="W14" s="6">
        <v>21041</v>
      </c>
      <c r="X14" s="6">
        <v>96</v>
      </c>
      <c r="Y14" s="17">
        <f t="shared" si="0"/>
        <v>54846</v>
      </c>
      <c r="Z14" s="6">
        <v>23</v>
      </c>
      <c r="AA14" s="6">
        <v>7</v>
      </c>
      <c r="AB14" s="6">
        <v>2</v>
      </c>
      <c r="AC14" s="6">
        <v>47</v>
      </c>
      <c r="AD14" s="16">
        <f t="shared" si="24"/>
        <v>79</v>
      </c>
      <c r="AE14" s="6">
        <v>189</v>
      </c>
      <c r="AF14" s="6">
        <v>38</v>
      </c>
      <c r="AG14" s="6">
        <v>778</v>
      </c>
      <c r="AH14" s="6">
        <v>1629</v>
      </c>
      <c r="AI14" s="6">
        <v>51</v>
      </c>
      <c r="AJ14" s="6">
        <v>1431</v>
      </c>
      <c r="AK14" s="6">
        <v>568</v>
      </c>
      <c r="AL14" s="6">
        <v>14</v>
      </c>
      <c r="AM14" s="6">
        <v>624</v>
      </c>
      <c r="AN14" s="6">
        <v>1769</v>
      </c>
      <c r="AO14" s="6">
        <v>34</v>
      </c>
      <c r="AP14" s="6">
        <v>1443</v>
      </c>
      <c r="AQ14" s="6">
        <v>1620</v>
      </c>
      <c r="AR14" s="6">
        <v>41</v>
      </c>
      <c r="AS14" s="6">
        <v>1205</v>
      </c>
      <c r="AT14" s="6">
        <v>489</v>
      </c>
      <c r="AU14" s="6">
        <v>20</v>
      </c>
      <c r="AV14" s="6">
        <v>486</v>
      </c>
      <c r="AW14" s="6">
        <f>+AT14+AQ14+AN14+AK14+AH14+AE14</f>
        <v>6264</v>
      </c>
      <c r="AX14" s="6">
        <f>+AV14+AU14+AS14+AR14+AP14+AO14+AM14+AL14+AJ14+AI14+AG14+AF14</f>
        <v>6165</v>
      </c>
      <c r="AY14" s="17">
        <f>SUM(AW14:AX14)</f>
        <v>12429</v>
      </c>
      <c r="AZ14" s="26">
        <f t="shared" si="1"/>
        <v>12429</v>
      </c>
      <c r="BA14" s="6">
        <v>1296</v>
      </c>
      <c r="BB14" s="6">
        <v>55</v>
      </c>
      <c r="BC14" s="6">
        <v>495</v>
      </c>
      <c r="BD14" s="6">
        <v>340</v>
      </c>
      <c r="BE14" s="6">
        <v>15</v>
      </c>
      <c r="BF14" s="6">
        <v>130</v>
      </c>
      <c r="BG14" s="6">
        <v>24</v>
      </c>
      <c r="BH14" s="6">
        <v>1636</v>
      </c>
      <c r="BI14" s="6">
        <v>719</v>
      </c>
      <c r="BJ14" s="17">
        <v>2355</v>
      </c>
      <c r="BK14" s="6">
        <v>310</v>
      </c>
      <c r="BL14" s="6">
        <v>548</v>
      </c>
      <c r="BM14" s="26">
        <v>858</v>
      </c>
      <c r="BN14" s="17">
        <v>15382</v>
      </c>
      <c r="BO14" s="6">
        <v>7837</v>
      </c>
      <c r="BP14" s="6">
        <v>39475</v>
      </c>
      <c r="BQ14" s="6">
        <v>47312</v>
      </c>
      <c r="BR14" s="6">
        <v>32049</v>
      </c>
      <c r="BS14" s="6">
        <v>33519</v>
      </c>
      <c r="BT14" s="6">
        <v>65568</v>
      </c>
      <c r="BU14" s="17">
        <v>112880</v>
      </c>
      <c r="BV14" s="16">
        <f t="shared" si="2"/>
        <v>88551</v>
      </c>
      <c r="BW14" s="16"/>
      <c r="BX14" s="12">
        <f t="shared" si="3"/>
        <v>43.960959335951266</v>
      </c>
      <c r="BY14" s="9">
        <f t="shared" si="25"/>
        <v>27.228182355248197</v>
      </c>
      <c r="BZ14" s="9">
        <f t="shared" si="4"/>
        <v>6.209570522908589</v>
      </c>
      <c r="CA14" s="9">
        <f t="shared" si="5"/>
        <v>1.1691348402182384</v>
      </c>
      <c r="CB14" s="9">
        <f t="shared" si="26"/>
        <v>1.2917574752644827</v>
      </c>
      <c r="CC14" s="9">
        <f t="shared" si="6"/>
        <v>0.42595231121326904</v>
      </c>
      <c r="CD14" s="9">
        <f t="shared" si="7"/>
        <v>7.6363618310984895</v>
      </c>
      <c r="CE14" s="31">
        <f t="shared" si="27"/>
        <v>7.378705363126827</v>
      </c>
      <c r="CF14" s="9">
        <f t="shared" si="8"/>
        <v>61.93718873869296</v>
      </c>
      <c r="CG14" s="9">
        <f t="shared" si="9"/>
        <v>14.125193391378978</v>
      </c>
      <c r="CH14" s="9">
        <f t="shared" si="10"/>
        <v>2.111777393818252</v>
      </c>
      <c r="CI14" s="9">
        <f t="shared" si="11"/>
        <v>0.547706971123985</v>
      </c>
      <c r="CJ14" s="9">
        <f t="shared" si="12"/>
        <v>2.659484364942237</v>
      </c>
      <c r="CK14" s="9">
        <f t="shared" si="13"/>
        <v>2.9384196677620804</v>
      </c>
      <c r="CL14" s="9">
        <f t="shared" si="14"/>
        <v>0.9689331571636683</v>
      </c>
      <c r="CM14" s="9">
        <f t="shared" si="15"/>
        <v>17.370780680060076</v>
      </c>
      <c r="CN14" s="31">
        <f t="shared" si="28"/>
        <v>16.784677756321216</v>
      </c>
      <c r="CO14" s="9">
        <f t="shared" si="29"/>
        <v>33.07442657623163</v>
      </c>
      <c r="CP14" s="9">
        <f t="shared" si="30"/>
        <v>0.34277796010648</v>
      </c>
      <c r="CQ14" s="9">
        <f t="shared" si="31"/>
        <v>33.417204536338105</v>
      </c>
      <c r="CR14" s="9">
        <f t="shared" si="32"/>
        <v>0.5323998103781498</v>
      </c>
      <c r="CS14" s="9">
        <f t="shared" si="33"/>
        <v>65.87536009918682</v>
      </c>
      <c r="CT14" s="9">
        <f t="shared" si="34"/>
        <v>58.23692222529754</v>
      </c>
      <c r="CU14" s="9">
        <f t="shared" si="35"/>
        <v>8.085928071445812</v>
      </c>
      <c r="CV14" s="9">
        <f t="shared" si="36"/>
        <v>25.03017137340092</v>
      </c>
      <c r="CW14" s="9">
        <f t="shared" si="37"/>
        <v>9.703113685734975</v>
      </c>
      <c r="CX14" s="9">
        <f t="shared" si="38"/>
        <v>26.116340815833937</v>
      </c>
      <c r="CY14" s="9">
        <f t="shared" si="39"/>
        <v>23.05897497787433</v>
      </c>
      <c r="CZ14" s="9">
        <f t="shared" si="40"/>
        <v>8.005471075710032</v>
      </c>
      <c r="DA14" s="9">
        <f t="shared" si="16"/>
        <v>13.35444891799177</v>
      </c>
      <c r="DB14" s="9">
        <f t="shared" si="17"/>
        <v>1.936146869151223</v>
      </c>
      <c r="DC14" s="9">
        <f t="shared" si="18"/>
        <v>2.631173950384995</v>
      </c>
      <c r="DD14" s="9">
        <f t="shared" si="19"/>
        <v>8.638193723905456</v>
      </c>
      <c r="DE14" s="9">
        <f t="shared" si="20"/>
        <v>7.046120058565154</v>
      </c>
      <c r="DF14" s="9">
        <f t="shared" si="21"/>
        <v>53.43614718614719</v>
      </c>
      <c r="DG14" s="9">
        <f t="shared" si="22"/>
        <v>1.8127705627705628</v>
      </c>
      <c r="DH14" s="9">
        <f t="shared" si="23"/>
        <v>44.58874458874459</v>
      </c>
      <c r="DI14"/>
    </row>
    <row r="15" spans="1:113" s="3" customFormat="1" ht="15.75">
      <c r="A15" s="40"/>
      <c r="B15" s="14" t="s">
        <v>111</v>
      </c>
      <c r="C15" s="17">
        <v>333237</v>
      </c>
      <c r="D15" s="6">
        <v>309</v>
      </c>
      <c r="E15" s="6">
        <v>149</v>
      </c>
      <c r="F15" s="6">
        <v>230</v>
      </c>
      <c r="G15" s="6">
        <v>236</v>
      </c>
      <c r="H15" s="6">
        <v>558</v>
      </c>
      <c r="I15" s="6">
        <v>546</v>
      </c>
      <c r="J15" s="6">
        <v>10</v>
      </c>
      <c r="K15" s="6">
        <v>230</v>
      </c>
      <c r="L15" s="6">
        <v>96</v>
      </c>
      <c r="M15" s="6">
        <v>55</v>
      </c>
      <c r="N15" s="6">
        <v>18</v>
      </c>
      <c r="O15" s="6">
        <v>66</v>
      </c>
      <c r="P15" s="6">
        <v>27</v>
      </c>
      <c r="Q15" s="6">
        <v>57</v>
      </c>
      <c r="R15" s="17">
        <v>2587</v>
      </c>
      <c r="S15" s="6">
        <v>52683</v>
      </c>
      <c r="T15" s="6">
        <v>472</v>
      </c>
      <c r="U15" s="6">
        <v>383</v>
      </c>
      <c r="V15" s="6">
        <v>36816</v>
      </c>
      <c r="W15" s="6">
        <v>27219</v>
      </c>
      <c r="X15" s="6">
        <v>105</v>
      </c>
      <c r="Y15" s="17">
        <f t="shared" si="0"/>
        <v>117678</v>
      </c>
      <c r="Z15" s="6">
        <v>66</v>
      </c>
      <c r="AA15" s="6">
        <v>23</v>
      </c>
      <c r="AB15" s="6">
        <v>2</v>
      </c>
      <c r="AC15" s="6">
        <v>115</v>
      </c>
      <c r="AD15" s="16">
        <f t="shared" si="24"/>
        <v>206</v>
      </c>
      <c r="AE15" s="6">
        <v>456</v>
      </c>
      <c r="AF15" s="6">
        <v>6</v>
      </c>
      <c r="AG15" s="6">
        <v>566</v>
      </c>
      <c r="AH15" s="6">
        <v>1633</v>
      </c>
      <c r="AI15" s="6">
        <v>25</v>
      </c>
      <c r="AJ15" s="6">
        <v>1356</v>
      </c>
      <c r="AK15" s="6">
        <v>630</v>
      </c>
      <c r="AL15" s="6">
        <v>23</v>
      </c>
      <c r="AM15" s="6">
        <v>604</v>
      </c>
      <c r="AN15" s="6">
        <v>1465</v>
      </c>
      <c r="AO15" s="6">
        <v>41</v>
      </c>
      <c r="AP15" s="6">
        <v>998</v>
      </c>
      <c r="AQ15" s="6">
        <v>1825</v>
      </c>
      <c r="AR15" s="6">
        <v>39</v>
      </c>
      <c r="AS15" s="6">
        <v>1195</v>
      </c>
      <c r="AT15" s="6">
        <v>715</v>
      </c>
      <c r="AU15" s="6">
        <v>39</v>
      </c>
      <c r="AV15" s="6">
        <v>553</v>
      </c>
      <c r="AW15" s="6">
        <f>+AT15+AQ15+AN15+AK15+AH15+AE15</f>
        <v>6724</v>
      </c>
      <c r="AX15" s="6">
        <f>+AV15+AU15+AS15+AR15+AP15+AO15+AM15+AL15+AJ15+AI15+AG15+AF15</f>
        <v>5445</v>
      </c>
      <c r="AY15" s="17">
        <f>SUM(AW15:AX15)</f>
        <v>12169</v>
      </c>
      <c r="AZ15" s="26">
        <f t="shared" si="1"/>
        <v>12169</v>
      </c>
      <c r="BA15" s="6">
        <v>1284</v>
      </c>
      <c r="BB15" s="6">
        <v>117</v>
      </c>
      <c r="BC15" s="6">
        <v>910</v>
      </c>
      <c r="BD15" s="6">
        <v>87</v>
      </c>
      <c r="BE15" s="6">
        <v>0</v>
      </c>
      <c r="BF15" s="6">
        <v>403</v>
      </c>
      <c r="BG15" s="6">
        <v>47</v>
      </c>
      <c r="BH15" s="6">
        <v>1371</v>
      </c>
      <c r="BI15" s="6">
        <f>+BG15+BF15+BE15+BC15+BB15</f>
        <v>1477</v>
      </c>
      <c r="BJ15" s="17">
        <f>SUM(BH15:BI15)</f>
        <v>2848</v>
      </c>
      <c r="BK15" s="6">
        <v>796</v>
      </c>
      <c r="BL15" s="6">
        <v>470</v>
      </c>
      <c r="BM15" s="26">
        <v>1266</v>
      </c>
      <c r="BN15" s="17">
        <v>38701</v>
      </c>
      <c r="BO15" s="6">
        <v>4494</v>
      </c>
      <c r="BP15" s="6">
        <v>42186</v>
      </c>
      <c r="BQ15" s="6">
        <v>46680</v>
      </c>
      <c r="BR15" s="6">
        <v>54992</v>
      </c>
      <c r="BS15" s="6">
        <v>55939</v>
      </c>
      <c r="BT15" s="6">
        <v>110931</v>
      </c>
      <c r="BU15" s="17">
        <v>157611</v>
      </c>
      <c r="BV15" s="16">
        <f t="shared" si="2"/>
        <v>175626</v>
      </c>
      <c r="BW15" s="16"/>
      <c r="BX15" s="12">
        <f t="shared" si="3"/>
        <v>52.703031176009866</v>
      </c>
      <c r="BY15" s="9">
        <f t="shared" si="25"/>
        <v>35.31360563202766</v>
      </c>
      <c r="BZ15" s="9">
        <f t="shared" si="4"/>
        <v>3.713573222661349</v>
      </c>
      <c r="CA15" s="9">
        <f t="shared" si="5"/>
        <v>0.8546469929809715</v>
      </c>
      <c r="CB15" s="9">
        <f t="shared" si="26"/>
        <v>0.7763243577393867</v>
      </c>
      <c r="CC15" s="9">
        <f t="shared" si="6"/>
        <v>0.3799097939304459</v>
      </c>
      <c r="CD15" s="9">
        <f t="shared" si="7"/>
        <v>11.613656346684191</v>
      </c>
      <c r="CE15" s="31">
        <f t="shared" si="27"/>
        <v>4.56822021564232</v>
      </c>
      <c r="CF15" s="9">
        <f t="shared" si="8"/>
        <v>67.00488538143556</v>
      </c>
      <c r="CG15" s="9">
        <f t="shared" si="9"/>
        <v>7.046223224351747</v>
      </c>
      <c r="CH15" s="9">
        <f t="shared" si="10"/>
        <v>1.342625807112842</v>
      </c>
      <c r="CI15" s="9">
        <f t="shared" si="11"/>
        <v>0.27900197009554395</v>
      </c>
      <c r="CJ15" s="9">
        <f t="shared" si="12"/>
        <v>1.621627777208386</v>
      </c>
      <c r="CK15" s="9">
        <f t="shared" si="13"/>
        <v>1.473016523749331</v>
      </c>
      <c r="CL15" s="9">
        <f t="shared" si="14"/>
        <v>0.7208499880427728</v>
      </c>
      <c r="CM15" s="9">
        <f t="shared" si="15"/>
        <v>22.036031111566626</v>
      </c>
      <c r="CN15" s="31">
        <f t="shared" si="28"/>
        <v>8.667851001560134</v>
      </c>
      <c r="CO15" s="9">
        <f t="shared" si="29"/>
        <v>44.768775811961454</v>
      </c>
      <c r="CP15" s="9">
        <f t="shared" si="30"/>
        <v>0.4010945121433063</v>
      </c>
      <c r="CQ15" s="9">
        <f t="shared" si="31"/>
        <v>45.169870324104764</v>
      </c>
      <c r="CR15" s="9">
        <f t="shared" si="32"/>
        <v>0.3254644028620473</v>
      </c>
      <c r="CS15" s="9">
        <f t="shared" si="33"/>
        <v>54.415438739611474</v>
      </c>
      <c r="CT15" s="9">
        <f t="shared" si="34"/>
        <v>42.50644178964629</v>
      </c>
      <c r="CU15" s="9">
        <f t="shared" si="35"/>
        <v>8.44769496260991</v>
      </c>
      <c r="CV15" s="9">
        <f t="shared" si="36"/>
        <v>24.7678527405703</v>
      </c>
      <c r="CW15" s="9">
        <f t="shared" si="37"/>
        <v>10.329525844358615</v>
      </c>
      <c r="CX15" s="9">
        <f t="shared" si="38"/>
        <v>20.576875667680174</v>
      </c>
      <c r="CY15" s="9">
        <f t="shared" si="39"/>
        <v>25.137644835237076</v>
      </c>
      <c r="CZ15" s="9">
        <f t="shared" si="40"/>
        <v>10.740405949543923</v>
      </c>
      <c r="DA15" s="9">
        <f t="shared" si="16"/>
        <v>6.6919339689170165</v>
      </c>
      <c r="DB15" s="9">
        <f t="shared" si="17"/>
        <v>1.6504769878494885</v>
      </c>
      <c r="DC15" s="9">
        <f t="shared" si="18"/>
        <v>2.1906330929638664</v>
      </c>
      <c r="DD15" s="9">
        <f t="shared" si="19"/>
        <v>1.9805723854193862</v>
      </c>
      <c r="DE15" s="9">
        <f t="shared" si="20"/>
        <v>5.030153879438569</v>
      </c>
      <c r="DF15" s="9">
        <f t="shared" si="21"/>
        <v>53.90557368315909</v>
      </c>
      <c r="DG15" s="9">
        <f t="shared" si="22"/>
        <v>1.931144702670307</v>
      </c>
      <c r="DH15" s="9">
        <f t="shared" si="23"/>
        <v>43.85030298994473</v>
      </c>
      <c r="DI15"/>
    </row>
    <row r="16" spans="1:113" s="3" customFormat="1" ht="15.75">
      <c r="A16" s="40"/>
      <c r="B16" s="14" t="s">
        <v>75</v>
      </c>
      <c r="C16" s="17">
        <v>82364</v>
      </c>
      <c r="D16" s="6">
        <v>71</v>
      </c>
      <c r="E16" s="6">
        <v>28</v>
      </c>
      <c r="F16" s="6">
        <v>64</v>
      </c>
      <c r="G16" s="6">
        <v>67</v>
      </c>
      <c r="H16" s="6">
        <v>89</v>
      </c>
      <c r="I16" s="6">
        <v>55</v>
      </c>
      <c r="J16" s="6">
        <v>3</v>
      </c>
      <c r="K16" s="6">
        <v>14</v>
      </c>
      <c r="L16" s="6">
        <v>10</v>
      </c>
      <c r="M16" s="6">
        <v>9</v>
      </c>
      <c r="N16" s="6">
        <v>1</v>
      </c>
      <c r="O16" s="6">
        <v>18</v>
      </c>
      <c r="P16" s="6">
        <v>5</v>
      </c>
      <c r="Q16" s="6">
        <v>1</v>
      </c>
      <c r="R16" s="17">
        <v>435</v>
      </c>
      <c r="S16" s="6">
        <v>16055</v>
      </c>
      <c r="T16" s="6">
        <v>111</v>
      </c>
      <c r="U16" s="6">
        <v>76</v>
      </c>
      <c r="V16" s="6">
        <v>9484</v>
      </c>
      <c r="W16" s="6">
        <v>2544</v>
      </c>
      <c r="X16" s="6">
        <v>0</v>
      </c>
      <c r="Y16" s="17">
        <f t="shared" si="0"/>
        <v>28270</v>
      </c>
      <c r="Z16" s="6">
        <v>2</v>
      </c>
      <c r="AA16" s="6">
        <v>4</v>
      </c>
      <c r="AB16" s="6">
        <v>1</v>
      </c>
      <c r="AC16" s="6">
        <v>17</v>
      </c>
      <c r="AD16" s="16">
        <f t="shared" si="24"/>
        <v>24</v>
      </c>
      <c r="AE16" s="6">
        <v>29</v>
      </c>
      <c r="AF16" s="6">
        <v>2</v>
      </c>
      <c r="AG16" s="6">
        <v>51</v>
      </c>
      <c r="AH16" s="6">
        <v>172</v>
      </c>
      <c r="AI16" s="6">
        <v>22</v>
      </c>
      <c r="AJ16" s="6">
        <v>206</v>
      </c>
      <c r="AK16" s="6">
        <v>194</v>
      </c>
      <c r="AL16" s="6">
        <v>19</v>
      </c>
      <c r="AM16" s="6">
        <v>123</v>
      </c>
      <c r="AN16" s="6">
        <v>91</v>
      </c>
      <c r="AO16" s="6">
        <v>8</v>
      </c>
      <c r="AP16" s="6">
        <v>105</v>
      </c>
      <c r="AQ16" s="6">
        <v>190</v>
      </c>
      <c r="AR16" s="6">
        <v>2</v>
      </c>
      <c r="AS16" s="6">
        <v>171</v>
      </c>
      <c r="AT16" s="6">
        <v>165</v>
      </c>
      <c r="AU16" s="6">
        <v>5</v>
      </c>
      <c r="AV16" s="6">
        <v>84</v>
      </c>
      <c r="AW16" s="6">
        <v>841</v>
      </c>
      <c r="AX16" s="6">
        <v>798</v>
      </c>
      <c r="AY16" s="17">
        <v>1639</v>
      </c>
      <c r="AZ16" s="26">
        <f t="shared" si="1"/>
        <v>1639</v>
      </c>
      <c r="BA16" s="6">
        <v>230</v>
      </c>
      <c r="BB16" s="6">
        <v>62</v>
      </c>
      <c r="BC16" s="6">
        <v>393</v>
      </c>
      <c r="BD16" s="6">
        <v>1</v>
      </c>
      <c r="BE16" s="6">
        <v>1</v>
      </c>
      <c r="BF16" s="6">
        <v>1</v>
      </c>
      <c r="BG16" s="6">
        <v>2</v>
      </c>
      <c r="BH16" s="6">
        <v>231</v>
      </c>
      <c r="BI16" s="6">
        <v>459</v>
      </c>
      <c r="BJ16" s="17">
        <v>690</v>
      </c>
      <c r="BK16" s="6">
        <v>27</v>
      </c>
      <c r="BL16" s="6">
        <v>96</v>
      </c>
      <c r="BM16" s="26">
        <v>123</v>
      </c>
      <c r="BN16" s="17">
        <v>9246</v>
      </c>
      <c r="BO16" s="6">
        <v>3154</v>
      </c>
      <c r="BP16" s="6">
        <v>10730</v>
      </c>
      <c r="BQ16" s="6">
        <v>13884</v>
      </c>
      <c r="BR16" s="6">
        <v>13734</v>
      </c>
      <c r="BS16" s="6">
        <v>14319</v>
      </c>
      <c r="BT16" s="6">
        <v>28053</v>
      </c>
      <c r="BU16" s="17">
        <v>41937</v>
      </c>
      <c r="BV16" s="16">
        <f t="shared" si="2"/>
        <v>40427</v>
      </c>
      <c r="BW16" s="16"/>
      <c r="BX16" s="12">
        <f t="shared" si="3"/>
        <v>49.08333738040891</v>
      </c>
      <c r="BY16" s="9">
        <f t="shared" si="25"/>
        <v>34.32324802098004</v>
      </c>
      <c r="BZ16" s="9">
        <f t="shared" si="4"/>
        <v>2.0190860084502935</v>
      </c>
      <c r="CA16" s="9">
        <f t="shared" si="5"/>
        <v>0.8377446457190034</v>
      </c>
      <c r="CB16" s="9">
        <f t="shared" si="26"/>
        <v>0.5281433636054587</v>
      </c>
      <c r="CC16" s="9">
        <f t="shared" si="6"/>
        <v>0.14933708901947454</v>
      </c>
      <c r="CD16" s="9">
        <f t="shared" si="7"/>
        <v>11.225778252634647</v>
      </c>
      <c r="CE16" s="31">
        <f t="shared" si="27"/>
        <v>2.856830654169297</v>
      </c>
      <c r="CF16" s="9">
        <f t="shared" si="8"/>
        <v>69.9285131224182</v>
      </c>
      <c r="CG16" s="9">
        <f t="shared" si="9"/>
        <v>4.113587453929305</v>
      </c>
      <c r="CH16" s="9">
        <f t="shared" si="10"/>
        <v>1.699359339055582</v>
      </c>
      <c r="CI16" s="9">
        <f t="shared" si="11"/>
        <v>0.007420783139980706</v>
      </c>
      <c r="CJ16" s="9">
        <f t="shared" si="12"/>
        <v>1.7067801221955625</v>
      </c>
      <c r="CK16" s="9">
        <f t="shared" si="13"/>
        <v>1.0760135552972023</v>
      </c>
      <c r="CL16" s="9">
        <f t="shared" si="14"/>
        <v>0.30425210873920894</v>
      </c>
      <c r="CM16" s="9">
        <f t="shared" si="15"/>
        <v>22.870853637420534</v>
      </c>
      <c r="CN16" s="31">
        <f t="shared" si="28"/>
        <v>5.820367576124868</v>
      </c>
      <c r="CO16" s="9">
        <f t="shared" si="29"/>
        <v>56.79165192783869</v>
      </c>
      <c r="CP16" s="9">
        <f t="shared" si="30"/>
        <v>0.39264237707817473</v>
      </c>
      <c r="CQ16" s="9">
        <f t="shared" si="31"/>
        <v>57.184294304916875</v>
      </c>
      <c r="CR16" s="9">
        <f t="shared" si="32"/>
        <v>0.26883622214361513</v>
      </c>
      <c r="CS16" s="9">
        <f t="shared" si="33"/>
        <v>42.54686947293951</v>
      </c>
      <c r="CT16" s="9">
        <f t="shared" si="34"/>
        <v>21.150648486863986</v>
      </c>
      <c r="CU16" s="9">
        <f t="shared" si="35"/>
        <v>5.003050640634534</v>
      </c>
      <c r="CV16" s="9">
        <f t="shared" si="36"/>
        <v>24.405125076266014</v>
      </c>
      <c r="CW16" s="9">
        <f t="shared" si="37"/>
        <v>20.500305064063454</v>
      </c>
      <c r="CX16" s="9">
        <f t="shared" si="38"/>
        <v>12.446613788895668</v>
      </c>
      <c r="CY16" s="9">
        <f t="shared" si="39"/>
        <v>22.14765100671141</v>
      </c>
      <c r="CZ16" s="9">
        <f t="shared" si="40"/>
        <v>15.497254423428918</v>
      </c>
      <c r="DA16" s="9">
        <f t="shared" si="16"/>
        <v>4.128017094847263</v>
      </c>
      <c r="DB16" s="9">
        <f t="shared" si="17"/>
        <v>1.0927104074595697</v>
      </c>
      <c r="DC16" s="9">
        <f t="shared" si="18"/>
        <v>1.2141226749550773</v>
      </c>
      <c r="DD16" s="9">
        <f t="shared" si="19"/>
        <v>2.1854208149191394</v>
      </c>
      <c r="DE16" s="9">
        <f t="shared" si="20"/>
        <v>3.172566213952162</v>
      </c>
      <c r="DF16" s="9">
        <f t="shared" si="21"/>
        <v>46.028338342636324</v>
      </c>
      <c r="DG16" s="9">
        <f t="shared" si="22"/>
        <v>5.195362816659511</v>
      </c>
      <c r="DH16" s="9">
        <f t="shared" si="23"/>
        <v>48.690425075139544</v>
      </c>
      <c r="DI16"/>
    </row>
    <row r="17" spans="2:112" ht="15.75">
      <c r="B17" s="14" t="s">
        <v>78</v>
      </c>
      <c r="C17" s="17">
        <v>137191</v>
      </c>
      <c r="D17" s="6">
        <v>166</v>
      </c>
      <c r="E17" s="6">
        <v>85</v>
      </c>
      <c r="F17" s="6">
        <v>87</v>
      </c>
      <c r="G17" s="6">
        <v>107</v>
      </c>
      <c r="H17" s="6">
        <v>288</v>
      </c>
      <c r="I17" s="6">
        <v>249</v>
      </c>
      <c r="J17" s="6">
        <v>1</v>
      </c>
      <c r="K17" s="6">
        <v>164</v>
      </c>
      <c r="L17" s="6">
        <v>30</v>
      </c>
      <c r="M17" s="6">
        <v>20</v>
      </c>
      <c r="N17" s="6">
        <v>7</v>
      </c>
      <c r="O17" s="6">
        <v>40</v>
      </c>
      <c r="P17" s="6">
        <v>15</v>
      </c>
      <c r="Q17" s="6">
        <v>33</v>
      </c>
      <c r="R17" s="17">
        <v>1292</v>
      </c>
      <c r="S17" s="6">
        <v>13457</v>
      </c>
      <c r="T17" s="6">
        <v>188</v>
      </c>
      <c r="U17" s="6">
        <v>256</v>
      </c>
      <c r="V17" s="6">
        <v>17191</v>
      </c>
      <c r="W17" s="6">
        <v>8137</v>
      </c>
      <c r="X17" s="6">
        <v>47</v>
      </c>
      <c r="Y17" s="17">
        <f t="shared" si="0"/>
        <v>39276</v>
      </c>
      <c r="Z17" s="6">
        <v>2</v>
      </c>
      <c r="AA17" s="6">
        <v>8</v>
      </c>
      <c r="AB17" s="6">
        <v>61</v>
      </c>
      <c r="AC17" s="6">
        <v>2164</v>
      </c>
      <c r="AD17" s="16">
        <f t="shared" si="24"/>
        <v>2235</v>
      </c>
      <c r="AE17" s="6">
        <v>128</v>
      </c>
      <c r="AF17" s="6">
        <v>10</v>
      </c>
      <c r="AG17" s="6">
        <v>204</v>
      </c>
      <c r="AH17" s="6">
        <v>819</v>
      </c>
      <c r="AI17" s="6">
        <v>70</v>
      </c>
      <c r="AJ17" s="6">
        <v>1337</v>
      </c>
      <c r="AK17" s="6">
        <v>351</v>
      </c>
      <c r="AL17" s="6">
        <v>23</v>
      </c>
      <c r="AM17" s="6">
        <v>368</v>
      </c>
      <c r="AN17" s="6">
        <v>313</v>
      </c>
      <c r="AO17" s="6">
        <v>2</v>
      </c>
      <c r="AP17" s="6">
        <v>323</v>
      </c>
      <c r="AQ17" s="6">
        <v>754</v>
      </c>
      <c r="AR17" s="6">
        <v>12</v>
      </c>
      <c r="AS17" s="6">
        <v>531</v>
      </c>
      <c r="AT17" s="6">
        <v>465</v>
      </c>
      <c r="AU17" s="6">
        <v>5</v>
      </c>
      <c r="AV17" s="6">
        <v>244</v>
      </c>
      <c r="AW17" s="6">
        <v>2830</v>
      </c>
      <c r="AX17" s="6">
        <v>3129</v>
      </c>
      <c r="AY17" s="17">
        <v>5959</v>
      </c>
      <c r="AZ17" s="26">
        <f t="shared" si="1"/>
        <v>5959</v>
      </c>
      <c r="BA17" s="6">
        <v>453</v>
      </c>
      <c r="BB17" s="6">
        <v>28</v>
      </c>
      <c r="BC17" s="6">
        <v>220</v>
      </c>
      <c r="BD17" s="6">
        <v>28</v>
      </c>
      <c r="BE17" s="6">
        <v>36</v>
      </c>
      <c r="BF17" s="6">
        <v>90</v>
      </c>
      <c r="BG17" s="6">
        <v>10</v>
      </c>
      <c r="BH17" s="6">
        <v>481</v>
      </c>
      <c r="BI17" s="6">
        <v>384</v>
      </c>
      <c r="BJ17" s="17">
        <v>865</v>
      </c>
      <c r="BK17" s="6">
        <v>470</v>
      </c>
      <c r="BL17" s="6">
        <v>722</v>
      </c>
      <c r="BM17" s="26">
        <v>1192</v>
      </c>
      <c r="BN17" s="17">
        <v>12963</v>
      </c>
      <c r="BO17" s="6">
        <v>1998</v>
      </c>
      <c r="BP17" s="6">
        <v>26433</v>
      </c>
      <c r="BQ17" s="6">
        <v>28431</v>
      </c>
      <c r="BR17" s="6">
        <v>22258</v>
      </c>
      <c r="BS17" s="6">
        <v>22720</v>
      </c>
      <c r="BT17" s="6">
        <v>44978</v>
      </c>
      <c r="BU17" s="17">
        <v>73409</v>
      </c>
      <c r="BV17" s="16">
        <f t="shared" si="2"/>
        <v>63782</v>
      </c>
      <c r="BX17" s="12">
        <f t="shared" si="3"/>
        <v>46.49138791903259</v>
      </c>
      <c r="BY17" s="9">
        <f t="shared" si="25"/>
        <v>28.628700133390673</v>
      </c>
      <c r="BZ17" s="9">
        <f t="shared" si="4"/>
        <v>5.972695001858722</v>
      </c>
      <c r="CA17" s="9">
        <f t="shared" si="5"/>
        <v>0.6305078321464236</v>
      </c>
      <c r="CB17" s="9">
        <f t="shared" si="26"/>
        <v>0.9417527388822882</v>
      </c>
      <c r="CC17" s="9">
        <f t="shared" si="6"/>
        <v>0.86886166002143</v>
      </c>
      <c r="CD17" s="9">
        <f t="shared" si="7"/>
        <v>9.44887055273305</v>
      </c>
      <c r="CE17" s="31">
        <f t="shared" si="27"/>
        <v>6.603202834005145</v>
      </c>
      <c r="CF17" s="9">
        <f t="shared" si="8"/>
        <v>61.57850177165971</v>
      </c>
      <c r="CG17" s="9">
        <f t="shared" si="9"/>
        <v>12.846884701012826</v>
      </c>
      <c r="CH17" s="9">
        <f t="shared" si="10"/>
        <v>1.1147345646107052</v>
      </c>
      <c r="CI17" s="9">
        <f t="shared" si="11"/>
        <v>0.2414474303094917</v>
      </c>
      <c r="CJ17" s="9">
        <f t="shared" si="12"/>
        <v>1.356181994920197</v>
      </c>
      <c r="CK17" s="9">
        <f t="shared" si="13"/>
        <v>2.025649869869242</v>
      </c>
      <c r="CL17" s="9">
        <f t="shared" si="14"/>
        <v>1.868865824213728</v>
      </c>
      <c r="CM17" s="9">
        <f t="shared" si="15"/>
        <v>20.32391583832429</v>
      </c>
      <c r="CN17" s="31">
        <f t="shared" si="28"/>
        <v>14.203066695933023</v>
      </c>
      <c r="CO17" s="9">
        <f t="shared" si="29"/>
        <v>34.262654038089416</v>
      </c>
      <c r="CP17" s="9">
        <f t="shared" si="30"/>
        <v>0.4786638150524493</v>
      </c>
      <c r="CQ17" s="9">
        <f t="shared" si="31"/>
        <v>34.741317853141865</v>
      </c>
      <c r="CR17" s="9">
        <f t="shared" si="32"/>
        <v>0.6517975353905694</v>
      </c>
      <c r="CS17" s="9">
        <f t="shared" si="33"/>
        <v>64.48721865770445</v>
      </c>
      <c r="CT17" s="9">
        <f t="shared" si="34"/>
        <v>32.12650031585597</v>
      </c>
      <c r="CU17" s="9">
        <f t="shared" si="35"/>
        <v>5.73921798959557</v>
      </c>
      <c r="CV17" s="9">
        <f t="shared" si="36"/>
        <v>37.3552609498238</v>
      </c>
      <c r="CW17" s="9">
        <f t="shared" si="37"/>
        <v>12.451753649941265</v>
      </c>
      <c r="CX17" s="9">
        <f t="shared" si="38"/>
        <v>10.706494378251383</v>
      </c>
      <c r="CY17" s="9">
        <f t="shared" si="39"/>
        <v>21.765396878670916</v>
      </c>
      <c r="CZ17" s="9">
        <f t="shared" si="40"/>
        <v>11.981876153717067</v>
      </c>
      <c r="DA17" s="9">
        <f t="shared" si="16"/>
        <v>8.382474068998695</v>
      </c>
      <c r="DB17" s="9">
        <f t="shared" si="17"/>
        <v>1.4578215772171645</v>
      </c>
      <c r="DC17" s="9">
        <f t="shared" si="18"/>
        <v>1.9680591292431717</v>
      </c>
      <c r="DD17" s="9">
        <f t="shared" si="19"/>
        <v>2.915643154434329</v>
      </c>
      <c r="DE17" s="9">
        <f t="shared" si="20"/>
        <v>6.403130419316111</v>
      </c>
      <c r="DF17" s="9">
        <f t="shared" si="21"/>
        <v>48.51992966002345</v>
      </c>
      <c r="DG17" s="9">
        <f t="shared" si="22"/>
        <v>2.7256740914419693</v>
      </c>
      <c r="DH17" s="9">
        <f t="shared" si="23"/>
        <v>48.607854630715124</v>
      </c>
    </row>
    <row r="18" spans="2:112" ht="15.75">
      <c r="B18" s="14" t="s">
        <v>85</v>
      </c>
      <c r="C18" s="17">
        <v>65306</v>
      </c>
      <c r="D18" s="6">
        <v>274</v>
      </c>
      <c r="E18" s="6">
        <v>25</v>
      </c>
      <c r="F18" s="6">
        <v>70</v>
      </c>
      <c r="G18" s="6">
        <v>87</v>
      </c>
      <c r="H18" s="6">
        <v>123</v>
      </c>
      <c r="I18" s="6">
        <v>403</v>
      </c>
      <c r="J18" s="6">
        <v>6</v>
      </c>
      <c r="K18" s="6">
        <v>50</v>
      </c>
      <c r="L18" s="6">
        <v>27</v>
      </c>
      <c r="M18" s="6">
        <v>14</v>
      </c>
      <c r="N18" s="6">
        <v>9</v>
      </c>
      <c r="O18" s="6">
        <v>34</v>
      </c>
      <c r="P18" s="6">
        <v>8</v>
      </c>
      <c r="Q18" s="6">
        <v>10</v>
      </c>
      <c r="R18" s="17">
        <v>1140</v>
      </c>
      <c r="S18" s="6">
        <v>7550</v>
      </c>
      <c r="T18" s="6">
        <v>30</v>
      </c>
      <c r="U18" s="6">
        <v>95</v>
      </c>
      <c r="V18" s="6">
        <v>5691</v>
      </c>
      <c r="W18" s="6">
        <v>5495</v>
      </c>
      <c r="X18" s="6">
        <v>38</v>
      </c>
      <c r="Y18" s="17">
        <f t="shared" si="0"/>
        <v>18899</v>
      </c>
      <c r="Z18" s="6">
        <v>8</v>
      </c>
      <c r="AA18" s="6">
        <v>0</v>
      </c>
      <c r="AB18" s="6">
        <v>36</v>
      </c>
      <c r="AC18" s="6">
        <v>651</v>
      </c>
      <c r="AD18" s="16">
        <f t="shared" si="24"/>
        <v>695</v>
      </c>
      <c r="AE18" s="6">
        <v>154</v>
      </c>
      <c r="AF18" s="6">
        <v>5</v>
      </c>
      <c r="AG18" s="6">
        <v>292</v>
      </c>
      <c r="AH18" s="6">
        <v>333</v>
      </c>
      <c r="AI18" s="6">
        <v>4</v>
      </c>
      <c r="AJ18" s="6">
        <v>593</v>
      </c>
      <c r="AK18" s="6">
        <v>196</v>
      </c>
      <c r="AL18" s="6">
        <v>11</v>
      </c>
      <c r="AM18" s="6">
        <v>267</v>
      </c>
      <c r="AN18" s="6">
        <v>215</v>
      </c>
      <c r="AO18" s="6">
        <v>0</v>
      </c>
      <c r="AP18" s="6">
        <v>227</v>
      </c>
      <c r="AQ18" s="6">
        <v>495</v>
      </c>
      <c r="AR18" s="6">
        <v>6</v>
      </c>
      <c r="AS18" s="6">
        <v>463</v>
      </c>
      <c r="AT18" s="6">
        <v>122</v>
      </c>
      <c r="AU18" s="6">
        <v>3</v>
      </c>
      <c r="AV18" s="6">
        <v>159</v>
      </c>
      <c r="AW18" s="6">
        <v>1515</v>
      </c>
      <c r="AX18" s="6">
        <v>2030</v>
      </c>
      <c r="AY18" s="17">
        <v>3545</v>
      </c>
      <c r="AZ18" s="26">
        <f t="shared" si="1"/>
        <v>3545</v>
      </c>
      <c r="BA18" s="6">
        <v>338</v>
      </c>
      <c r="BB18" s="6">
        <v>26</v>
      </c>
      <c r="BC18" s="6">
        <v>198</v>
      </c>
      <c r="BD18" s="6">
        <v>16</v>
      </c>
      <c r="BE18" s="6">
        <v>43</v>
      </c>
      <c r="BF18" s="6">
        <v>77</v>
      </c>
      <c r="BG18" s="6">
        <v>12</v>
      </c>
      <c r="BH18" s="6">
        <v>354</v>
      </c>
      <c r="BI18" s="6">
        <v>356</v>
      </c>
      <c r="BJ18" s="17">
        <v>710</v>
      </c>
      <c r="BK18" s="6">
        <v>141</v>
      </c>
      <c r="BL18" s="6">
        <v>216</v>
      </c>
      <c r="BM18" s="26">
        <v>357</v>
      </c>
      <c r="BN18" s="17">
        <v>5763</v>
      </c>
      <c r="BO18" s="6">
        <v>612</v>
      </c>
      <c r="BP18" s="6">
        <v>13350</v>
      </c>
      <c r="BQ18" s="6">
        <v>13962</v>
      </c>
      <c r="BR18" s="6">
        <v>9931</v>
      </c>
      <c r="BS18" s="6">
        <v>10304</v>
      </c>
      <c r="BT18" s="6">
        <v>20235</v>
      </c>
      <c r="BU18" s="17">
        <v>34197</v>
      </c>
      <c r="BV18" s="16">
        <f t="shared" si="2"/>
        <v>31109</v>
      </c>
      <c r="BX18" s="12">
        <f t="shared" si="3"/>
        <v>47.63574556702294</v>
      </c>
      <c r="BY18" s="9">
        <f t="shared" si="25"/>
        <v>28.93914801090252</v>
      </c>
      <c r="BZ18" s="9">
        <f t="shared" si="4"/>
        <v>6.492512173460326</v>
      </c>
      <c r="CA18" s="9">
        <f t="shared" si="5"/>
        <v>1.0871895384803847</v>
      </c>
      <c r="CB18" s="9">
        <f t="shared" si="26"/>
        <v>1.745628273053012</v>
      </c>
      <c r="CC18" s="9">
        <f t="shared" si="6"/>
        <v>0.5466572749823906</v>
      </c>
      <c r="CD18" s="9">
        <f t="shared" si="7"/>
        <v>8.824610296144305</v>
      </c>
      <c r="CE18" s="31">
        <f t="shared" si="27"/>
        <v>7.579701711940711</v>
      </c>
      <c r="CF18" s="9">
        <f t="shared" si="8"/>
        <v>60.75090809733518</v>
      </c>
      <c r="CG18" s="9">
        <f t="shared" si="9"/>
        <v>13.629496287248063</v>
      </c>
      <c r="CH18" s="9">
        <f t="shared" si="10"/>
        <v>1.8451252049246198</v>
      </c>
      <c r="CI18" s="9">
        <f t="shared" si="11"/>
        <v>0.43717252242116433</v>
      </c>
      <c r="CJ18" s="9">
        <f t="shared" si="12"/>
        <v>2.2822977273457843</v>
      </c>
      <c r="CK18" s="9">
        <f t="shared" si="13"/>
        <v>3.664534379118583</v>
      </c>
      <c r="CL18" s="9">
        <f t="shared" si="14"/>
        <v>1.1475778713555562</v>
      </c>
      <c r="CM18" s="9">
        <f t="shared" si="15"/>
        <v>18.525185637596834</v>
      </c>
      <c r="CN18" s="31">
        <f t="shared" si="28"/>
        <v>15.911794014593848</v>
      </c>
      <c r="CO18" s="9">
        <f t="shared" si="29"/>
        <v>39.94920366156939</v>
      </c>
      <c r="CP18" s="9">
        <f t="shared" si="30"/>
        <v>0.15873855759563998</v>
      </c>
      <c r="CQ18" s="9">
        <f t="shared" si="31"/>
        <v>40.10794221916503</v>
      </c>
      <c r="CR18" s="9">
        <f t="shared" si="32"/>
        <v>0.5026720990528599</v>
      </c>
      <c r="CS18" s="9">
        <f t="shared" si="33"/>
        <v>59.18831684216096</v>
      </c>
      <c r="CT18" s="9">
        <f t="shared" si="34"/>
        <v>49.123904881101375</v>
      </c>
      <c r="CU18" s="9">
        <f t="shared" si="35"/>
        <v>12.722143864598026</v>
      </c>
      <c r="CV18" s="9">
        <f t="shared" si="36"/>
        <v>26.234132581100138</v>
      </c>
      <c r="CW18" s="9">
        <f t="shared" si="37"/>
        <v>13.370944992947814</v>
      </c>
      <c r="CX18" s="9">
        <f t="shared" si="38"/>
        <v>12.468265162200282</v>
      </c>
      <c r="CY18" s="9">
        <f t="shared" si="39"/>
        <v>27.193229901269394</v>
      </c>
      <c r="CZ18" s="9">
        <f t="shared" si="40"/>
        <v>8.011283497884344</v>
      </c>
      <c r="DA18" s="9">
        <f t="shared" si="16"/>
        <v>11.4843965332435</v>
      </c>
      <c r="DB18" s="9">
        <f t="shared" si="17"/>
        <v>2.143754019538787</v>
      </c>
      <c r="DC18" s="9">
        <f t="shared" si="18"/>
        <v>3.5218816035280067</v>
      </c>
      <c r="DD18" s="9">
        <f t="shared" si="19"/>
        <v>5.206259761737053</v>
      </c>
      <c r="DE18" s="9">
        <f t="shared" si="20"/>
        <v>6.078576723498888</v>
      </c>
      <c r="DF18" s="9">
        <f t="shared" si="21"/>
        <v>43.92479435957697</v>
      </c>
      <c r="DG18" s="9">
        <f t="shared" si="22"/>
        <v>2.3031727379553466</v>
      </c>
      <c r="DH18" s="9">
        <f t="shared" si="23"/>
        <v>53.490011750881315</v>
      </c>
    </row>
    <row r="19" spans="2:112" ht="15.75">
      <c r="B19" s="14" t="s">
        <v>89</v>
      </c>
      <c r="C19" s="17">
        <v>112195</v>
      </c>
      <c r="D19" s="6">
        <v>144</v>
      </c>
      <c r="E19" s="6">
        <v>81</v>
      </c>
      <c r="F19" s="6">
        <v>84</v>
      </c>
      <c r="G19" s="6">
        <v>55</v>
      </c>
      <c r="H19" s="6">
        <v>253</v>
      </c>
      <c r="I19" s="6">
        <v>1400</v>
      </c>
      <c r="J19" s="6">
        <v>5</v>
      </c>
      <c r="K19" s="6">
        <v>83</v>
      </c>
      <c r="L19" s="6">
        <v>23</v>
      </c>
      <c r="M19" s="6">
        <v>15</v>
      </c>
      <c r="N19" s="6">
        <v>7</v>
      </c>
      <c r="O19" s="6">
        <v>24</v>
      </c>
      <c r="P19" s="6">
        <v>12</v>
      </c>
      <c r="Q19" s="6">
        <v>21</v>
      </c>
      <c r="R19" s="17">
        <v>2207</v>
      </c>
      <c r="S19" s="6">
        <v>12584</v>
      </c>
      <c r="T19" s="6">
        <v>98</v>
      </c>
      <c r="U19" s="6">
        <v>158</v>
      </c>
      <c r="V19" s="6">
        <v>14269</v>
      </c>
      <c r="W19" s="6">
        <v>7698</v>
      </c>
      <c r="X19" s="6">
        <v>44</v>
      </c>
      <c r="Y19" s="17">
        <f t="shared" si="0"/>
        <v>34851</v>
      </c>
      <c r="Z19" s="6">
        <v>1</v>
      </c>
      <c r="AA19" s="6">
        <v>1</v>
      </c>
      <c r="AB19" s="6">
        <v>97</v>
      </c>
      <c r="AC19" s="6">
        <v>3158</v>
      </c>
      <c r="AD19" s="16">
        <f t="shared" si="24"/>
        <v>3257</v>
      </c>
      <c r="AE19" s="6">
        <v>152</v>
      </c>
      <c r="AF19" s="6">
        <v>5</v>
      </c>
      <c r="AG19" s="6">
        <v>357</v>
      </c>
      <c r="AH19" s="6">
        <v>468</v>
      </c>
      <c r="AI19" s="6">
        <v>22</v>
      </c>
      <c r="AJ19" s="6">
        <v>475</v>
      </c>
      <c r="AK19" s="6">
        <v>242</v>
      </c>
      <c r="AL19" s="6">
        <v>9</v>
      </c>
      <c r="AM19" s="6">
        <v>197</v>
      </c>
      <c r="AN19" s="6">
        <v>165</v>
      </c>
      <c r="AO19" s="6">
        <v>3</v>
      </c>
      <c r="AP19" s="6">
        <v>149</v>
      </c>
      <c r="AQ19" s="6">
        <v>721</v>
      </c>
      <c r="AR19" s="6">
        <v>33</v>
      </c>
      <c r="AS19" s="6">
        <v>455</v>
      </c>
      <c r="AT19" s="6">
        <v>328</v>
      </c>
      <c r="AU19" s="6">
        <v>10</v>
      </c>
      <c r="AV19" s="6">
        <v>189</v>
      </c>
      <c r="AW19" s="6">
        <v>2076</v>
      </c>
      <c r="AX19" s="6">
        <v>1904</v>
      </c>
      <c r="AY19" s="17">
        <v>3980</v>
      </c>
      <c r="AZ19" s="26">
        <f t="shared" si="1"/>
        <v>3980</v>
      </c>
      <c r="BA19" s="6">
        <v>273</v>
      </c>
      <c r="BB19" s="6">
        <v>24</v>
      </c>
      <c r="BC19" s="6">
        <v>155</v>
      </c>
      <c r="BD19" s="6">
        <v>40</v>
      </c>
      <c r="BE19" s="6">
        <v>16</v>
      </c>
      <c r="BF19" s="6">
        <v>61</v>
      </c>
      <c r="BG19" s="6">
        <v>13</v>
      </c>
      <c r="BH19" s="6">
        <v>313</v>
      </c>
      <c r="BI19" s="6">
        <v>269</v>
      </c>
      <c r="BJ19" s="17">
        <v>582</v>
      </c>
      <c r="BK19" s="6">
        <v>792</v>
      </c>
      <c r="BL19" s="6">
        <v>391</v>
      </c>
      <c r="BM19" s="26">
        <v>1183</v>
      </c>
      <c r="BN19" s="17">
        <v>6347</v>
      </c>
      <c r="BO19" s="6">
        <v>1970</v>
      </c>
      <c r="BP19" s="6">
        <v>24763</v>
      </c>
      <c r="BQ19" s="6">
        <v>26733</v>
      </c>
      <c r="BR19" s="6">
        <v>15979</v>
      </c>
      <c r="BS19" s="6">
        <v>17076</v>
      </c>
      <c r="BT19" s="6">
        <v>33055</v>
      </c>
      <c r="BU19" s="17">
        <v>59788</v>
      </c>
      <c r="BV19" s="16">
        <f t="shared" si="2"/>
        <v>52407</v>
      </c>
      <c r="BX19" s="12">
        <f t="shared" si="3"/>
        <v>46.710637728954055</v>
      </c>
      <c r="BY19" s="9">
        <f t="shared" si="25"/>
        <v>31.062881590088686</v>
      </c>
      <c r="BZ19" s="9">
        <f t="shared" si="4"/>
        <v>6.4503765764962795</v>
      </c>
      <c r="CA19" s="9">
        <f t="shared" si="5"/>
        <v>0.5187396942822764</v>
      </c>
      <c r="CB19" s="9">
        <f t="shared" si="26"/>
        <v>1.9671108338161238</v>
      </c>
      <c r="CC19" s="9">
        <f t="shared" si="6"/>
        <v>1.054414189580641</v>
      </c>
      <c r="CD19" s="9">
        <f t="shared" si="7"/>
        <v>5.6571148446900485</v>
      </c>
      <c r="CE19" s="31">
        <f t="shared" si="27"/>
        <v>6.969116270778556</v>
      </c>
      <c r="CF19" s="9">
        <f t="shared" si="8"/>
        <v>66.50065830900452</v>
      </c>
      <c r="CG19" s="9">
        <f t="shared" si="9"/>
        <v>13.809223958631481</v>
      </c>
      <c r="CH19" s="9">
        <f t="shared" si="10"/>
        <v>0.8872860495735303</v>
      </c>
      <c r="CI19" s="9">
        <f t="shared" si="11"/>
        <v>0.2232526189249528</v>
      </c>
      <c r="CJ19" s="9">
        <f t="shared" si="12"/>
        <v>1.110538668498483</v>
      </c>
      <c r="CK19" s="9">
        <f t="shared" si="13"/>
        <v>4.211269486900605</v>
      </c>
      <c r="CL19" s="9">
        <f t="shared" si="14"/>
        <v>2.257332035796745</v>
      </c>
      <c r="CM19" s="9">
        <f t="shared" si="15"/>
        <v>12.110977541168165</v>
      </c>
      <c r="CN19" s="31">
        <f t="shared" si="28"/>
        <v>14.919762627129964</v>
      </c>
      <c r="CO19" s="9">
        <f t="shared" si="29"/>
        <v>36.10800263980947</v>
      </c>
      <c r="CP19" s="9">
        <f t="shared" si="30"/>
        <v>0.28119709620957795</v>
      </c>
      <c r="CQ19" s="9">
        <f t="shared" si="31"/>
        <v>36.38919973601905</v>
      </c>
      <c r="CR19" s="9">
        <f t="shared" si="32"/>
        <v>0.4533585836848297</v>
      </c>
      <c r="CS19" s="9">
        <f t="shared" si="33"/>
        <v>63.03118992281427</v>
      </c>
      <c r="CT19" s="9">
        <f t="shared" si="34"/>
        <v>35.04347430236264</v>
      </c>
      <c r="CU19" s="9">
        <f t="shared" si="35"/>
        <v>12.914572864321608</v>
      </c>
      <c r="CV19" s="9">
        <f t="shared" si="36"/>
        <v>24.246231155778894</v>
      </c>
      <c r="CW19" s="9">
        <f t="shared" si="37"/>
        <v>11.256281407035177</v>
      </c>
      <c r="CX19" s="9">
        <f t="shared" si="38"/>
        <v>7.964824120603015</v>
      </c>
      <c r="CY19" s="9">
        <f t="shared" si="39"/>
        <v>30.37688442211055</v>
      </c>
      <c r="CZ19" s="9">
        <f t="shared" si="40"/>
        <v>13.241206030150753</v>
      </c>
      <c r="DA19" s="9">
        <f t="shared" si="16"/>
        <v>7.041312001426088</v>
      </c>
      <c r="DB19" s="9">
        <f t="shared" si="17"/>
        <v>1.3369579749543206</v>
      </c>
      <c r="DC19" s="9">
        <f t="shared" si="18"/>
        <v>1.9608716965996702</v>
      </c>
      <c r="DD19" s="9">
        <f t="shared" si="19"/>
        <v>2.139132759926913</v>
      </c>
      <c r="DE19" s="9">
        <f t="shared" si="20"/>
        <v>7.653910149750416</v>
      </c>
      <c r="DF19" s="9">
        <f t="shared" si="21"/>
        <v>52.367382726874176</v>
      </c>
      <c r="DG19" s="9">
        <f t="shared" si="22"/>
        <v>2.6742656729504604</v>
      </c>
      <c r="DH19" s="9">
        <f t="shared" si="23"/>
        <v>44.673388864533095</v>
      </c>
    </row>
    <row r="20" spans="1:112" s="3" customFormat="1" ht="15.75">
      <c r="A20" s="40"/>
      <c r="B20" s="14" t="s">
        <v>137</v>
      </c>
      <c r="C20" s="17">
        <v>79273</v>
      </c>
      <c r="D20" s="6">
        <v>71</v>
      </c>
      <c r="E20" s="6">
        <v>41</v>
      </c>
      <c r="F20" s="6">
        <v>64</v>
      </c>
      <c r="G20" s="6">
        <v>67</v>
      </c>
      <c r="H20" s="6">
        <v>139</v>
      </c>
      <c r="I20" s="6">
        <v>424</v>
      </c>
      <c r="J20" s="6">
        <v>79</v>
      </c>
      <c r="K20" s="6">
        <v>28</v>
      </c>
      <c r="L20" s="6">
        <v>28</v>
      </c>
      <c r="M20" s="6">
        <v>10</v>
      </c>
      <c r="N20" s="6">
        <v>1</v>
      </c>
      <c r="O20" s="6">
        <v>47</v>
      </c>
      <c r="P20" s="6">
        <v>6</v>
      </c>
      <c r="Q20" s="6">
        <v>14</v>
      </c>
      <c r="R20" s="17">
        <v>1019</v>
      </c>
      <c r="S20" s="6">
        <v>12550</v>
      </c>
      <c r="T20" s="6">
        <v>271</v>
      </c>
      <c r="U20" s="6">
        <v>62</v>
      </c>
      <c r="V20" s="6">
        <v>13498</v>
      </c>
      <c r="W20" s="6">
        <v>5491</v>
      </c>
      <c r="X20" s="6">
        <v>27</v>
      </c>
      <c r="Y20" s="17">
        <f t="shared" si="0"/>
        <v>31899</v>
      </c>
      <c r="Z20" s="6">
        <v>3</v>
      </c>
      <c r="AA20" s="6">
        <v>1</v>
      </c>
      <c r="AB20" s="6">
        <v>23</v>
      </c>
      <c r="AC20" s="6">
        <v>256</v>
      </c>
      <c r="AD20" s="16">
        <f t="shared" si="24"/>
        <v>283</v>
      </c>
      <c r="AE20" s="6">
        <v>89</v>
      </c>
      <c r="AF20" s="6">
        <v>7</v>
      </c>
      <c r="AG20" s="6">
        <v>398</v>
      </c>
      <c r="AH20" s="6">
        <v>340</v>
      </c>
      <c r="AI20" s="6">
        <v>25</v>
      </c>
      <c r="AJ20" s="6">
        <v>724</v>
      </c>
      <c r="AK20" s="6">
        <v>162</v>
      </c>
      <c r="AL20" s="6">
        <v>10</v>
      </c>
      <c r="AM20" s="6">
        <v>163</v>
      </c>
      <c r="AN20" s="6">
        <v>143</v>
      </c>
      <c r="AO20" s="6">
        <v>2</v>
      </c>
      <c r="AP20" s="6">
        <v>110</v>
      </c>
      <c r="AQ20" s="6">
        <v>450</v>
      </c>
      <c r="AR20" s="6">
        <v>8</v>
      </c>
      <c r="AS20" s="6">
        <v>429</v>
      </c>
      <c r="AT20" s="6">
        <v>178</v>
      </c>
      <c r="AU20" s="6">
        <v>10</v>
      </c>
      <c r="AV20" s="6">
        <v>86</v>
      </c>
      <c r="AW20" s="6">
        <v>1362</v>
      </c>
      <c r="AX20" s="6">
        <v>1972</v>
      </c>
      <c r="AY20" s="17">
        <v>3334</v>
      </c>
      <c r="AZ20" s="26">
        <f t="shared" si="1"/>
        <v>3334</v>
      </c>
      <c r="BA20" s="6">
        <v>206</v>
      </c>
      <c r="BB20" s="6">
        <v>7</v>
      </c>
      <c r="BC20" s="6">
        <v>83</v>
      </c>
      <c r="BD20" s="6">
        <v>4</v>
      </c>
      <c r="BE20" s="6">
        <v>8</v>
      </c>
      <c r="BF20" s="6">
        <v>11</v>
      </c>
      <c r="BG20" s="6">
        <v>3</v>
      </c>
      <c r="BH20" s="6">
        <v>212</v>
      </c>
      <c r="BI20" s="6">
        <v>112</v>
      </c>
      <c r="BJ20" s="17">
        <v>324</v>
      </c>
      <c r="BK20" s="6">
        <v>36</v>
      </c>
      <c r="BL20" s="6">
        <v>182</v>
      </c>
      <c r="BM20" s="26">
        <v>218</v>
      </c>
      <c r="BN20" s="17">
        <v>4604</v>
      </c>
      <c r="BO20" s="6">
        <v>2345</v>
      </c>
      <c r="BP20" s="6">
        <v>9810</v>
      </c>
      <c r="BQ20" s="6">
        <v>12155</v>
      </c>
      <c r="BR20" s="6">
        <v>12701</v>
      </c>
      <c r="BS20" s="6">
        <v>12736</v>
      </c>
      <c r="BT20" s="6">
        <v>25437</v>
      </c>
      <c r="BU20" s="17">
        <v>37592</v>
      </c>
      <c r="BV20" s="16">
        <f t="shared" si="2"/>
        <v>41681</v>
      </c>
      <c r="BW20" s="16"/>
      <c r="BX20" s="12">
        <f t="shared" si="3"/>
        <v>52.57906222799692</v>
      </c>
      <c r="BY20" s="9">
        <f t="shared" si="25"/>
        <v>40.239425781792036</v>
      </c>
      <c r="BZ20" s="9">
        <f t="shared" si="4"/>
        <v>4.562713660388782</v>
      </c>
      <c r="CA20" s="9">
        <f t="shared" si="5"/>
        <v>0.4087141902034741</v>
      </c>
      <c r="CB20" s="9">
        <f t="shared" si="26"/>
        <v>1.2854313574609262</v>
      </c>
      <c r="CC20" s="9">
        <f t="shared" si="6"/>
        <v>0.2749990539023375</v>
      </c>
      <c r="CD20" s="9">
        <f t="shared" si="7"/>
        <v>5.807778184249366</v>
      </c>
      <c r="CE20" s="31">
        <f t="shared" si="27"/>
        <v>4.9714278505922564</v>
      </c>
      <c r="CF20" s="9">
        <f t="shared" si="8"/>
        <v>76.53127324200474</v>
      </c>
      <c r="CG20" s="9">
        <f t="shared" si="9"/>
        <v>8.677814831697896</v>
      </c>
      <c r="CH20" s="9">
        <f t="shared" si="10"/>
        <v>0.7173532304887119</v>
      </c>
      <c r="CI20" s="9">
        <f t="shared" si="11"/>
        <v>0.055181017729900916</v>
      </c>
      <c r="CJ20" s="9">
        <f t="shared" si="12"/>
        <v>0.7725342482186128</v>
      </c>
      <c r="CK20" s="9">
        <f t="shared" si="13"/>
        <v>2.4447590029030013</v>
      </c>
      <c r="CL20" s="9">
        <f t="shared" si="14"/>
        <v>0.5230200810921043</v>
      </c>
      <c r="CM20" s="9">
        <f t="shared" si="15"/>
        <v>11.045800244715817</v>
      </c>
      <c r="CN20" s="31">
        <f t="shared" si="28"/>
        <v>9.450349079916508</v>
      </c>
      <c r="CO20" s="9">
        <f t="shared" si="29"/>
        <v>39.34292611053638</v>
      </c>
      <c r="CP20" s="9">
        <f t="shared" si="30"/>
        <v>0.8495564124267219</v>
      </c>
      <c r="CQ20" s="9">
        <f t="shared" si="31"/>
        <v>40.192482522963104</v>
      </c>
      <c r="CR20" s="9">
        <f t="shared" si="32"/>
        <v>0.1943634596695821</v>
      </c>
      <c r="CS20" s="9">
        <f t="shared" si="33"/>
        <v>59.52851186557573</v>
      </c>
      <c r="CT20" s="9">
        <f t="shared" si="34"/>
        <v>28.916741271262307</v>
      </c>
      <c r="CU20" s="9">
        <f t="shared" si="35"/>
        <v>14.817036592681463</v>
      </c>
      <c r="CV20" s="9">
        <f t="shared" si="36"/>
        <v>32.66346730653869</v>
      </c>
      <c r="CW20" s="9">
        <f t="shared" si="37"/>
        <v>10.047990401919616</v>
      </c>
      <c r="CX20" s="9">
        <f t="shared" si="38"/>
        <v>7.648470305938812</v>
      </c>
      <c r="CY20" s="9">
        <f t="shared" si="39"/>
        <v>26.604679064187163</v>
      </c>
      <c r="CZ20" s="9">
        <f t="shared" si="40"/>
        <v>8.218356328734252</v>
      </c>
      <c r="DA20" s="9">
        <f t="shared" si="16"/>
        <v>9.839415690083635</v>
      </c>
      <c r="DB20" s="9">
        <f t="shared" si="17"/>
        <v>1.2614635500107223</v>
      </c>
      <c r="DC20" s="9">
        <f t="shared" si="18"/>
        <v>1.3876099050117945</v>
      </c>
      <c r="DD20" s="9">
        <f t="shared" si="19"/>
        <v>5.928878685050395</v>
      </c>
      <c r="DE20" s="9">
        <f t="shared" si="20"/>
        <v>5.46448087431694</v>
      </c>
      <c r="DF20" s="9">
        <f t="shared" si="21"/>
        <v>43.0289775833789</v>
      </c>
      <c r="DG20" s="9">
        <f t="shared" si="22"/>
        <v>2.104975396391471</v>
      </c>
      <c r="DH20" s="9">
        <f t="shared" si="23"/>
        <v>54.784034991798805</v>
      </c>
    </row>
    <row r="21" spans="1:112" s="3" customFormat="1" ht="15.75">
      <c r="A21" s="40"/>
      <c r="B21" s="14" t="s">
        <v>136</v>
      </c>
      <c r="C21" s="17">
        <v>198269</v>
      </c>
      <c r="D21" s="6">
        <v>198</v>
      </c>
      <c r="E21" s="6">
        <v>74</v>
      </c>
      <c r="F21" s="6">
        <v>126</v>
      </c>
      <c r="G21" s="6">
        <v>112</v>
      </c>
      <c r="H21" s="6">
        <v>446</v>
      </c>
      <c r="I21" s="6">
        <v>603</v>
      </c>
      <c r="J21" s="6">
        <v>7</v>
      </c>
      <c r="K21" s="6">
        <v>234</v>
      </c>
      <c r="L21" s="6">
        <v>67</v>
      </c>
      <c r="M21" s="6">
        <v>31</v>
      </c>
      <c r="N21" s="6">
        <v>7</v>
      </c>
      <c r="O21" s="6">
        <v>72</v>
      </c>
      <c r="P21" s="6">
        <v>13</v>
      </c>
      <c r="Q21" s="6">
        <v>28</v>
      </c>
      <c r="R21" s="17">
        <v>2018</v>
      </c>
      <c r="S21" s="6">
        <v>27024</v>
      </c>
      <c r="T21" s="6">
        <v>284</v>
      </c>
      <c r="U21" s="6">
        <v>368</v>
      </c>
      <c r="V21" s="6">
        <v>21778</v>
      </c>
      <c r="W21" s="6">
        <v>15822</v>
      </c>
      <c r="X21" s="6">
        <v>44</v>
      </c>
      <c r="Y21" s="17">
        <f t="shared" si="0"/>
        <v>65320</v>
      </c>
      <c r="Z21" s="6">
        <v>14</v>
      </c>
      <c r="AA21" s="6">
        <v>6</v>
      </c>
      <c r="AB21" s="6">
        <v>103</v>
      </c>
      <c r="AC21" s="6">
        <v>1907</v>
      </c>
      <c r="AD21" s="16">
        <f t="shared" si="24"/>
        <v>2030</v>
      </c>
      <c r="AE21" s="6">
        <v>438</v>
      </c>
      <c r="AF21" s="6">
        <v>55</v>
      </c>
      <c r="AG21" s="6">
        <v>857</v>
      </c>
      <c r="AH21" s="6">
        <v>783</v>
      </c>
      <c r="AI21" s="6">
        <v>31</v>
      </c>
      <c r="AJ21" s="6">
        <v>969</v>
      </c>
      <c r="AK21" s="6">
        <v>291</v>
      </c>
      <c r="AL21" s="6">
        <v>45</v>
      </c>
      <c r="AM21" s="6">
        <v>288</v>
      </c>
      <c r="AN21" s="6">
        <v>385</v>
      </c>
      <c r="AO21" s="6">
        <v>20</v>
      </c>
      <c r="AP21" s="6">
        <v>547</v>
      </c>
      <c r="AQ21" s="6">
        <v>886</v>
      </c>
      <c r="AR21" s="6">
        <v>22</v>
      </c>
      <c r="AS21" s="6">
        <v>806</v>
      </c>
      <c r="AT21" s="6">
        <v>325</v>
      </c>
      <c r="AU21" s="6">
        <v>43</v>
      </c>
      <c r="AV21" s="6">
        <v>175</v>
      </c>
      <c r="AW21" s="6">
        <v>3108</v>
      </c>
      <c r="AX21" s="6">
        <v>3858</v>
      </c>
      <c r="AY21" s="17">
        <v>6966</v>
      </c>
      <c r="AZ21" s="26">
        <f t="shared" si="1"/>
        <v>6966</v>
      </c>
      <c r="BA21" s="6">
        <v>777</v>
      </c>
      <c r="BB21" s="6">
        <v>28</v>
      </c>
      <c r="BC21" s="6">
        <v>286</v>
      </c>
      <c r="BD21" s="6">
        <v>33</v>
      </c>
      <c r="BE21" s="6">
        <v>40</v>
      </c>
      <c r="BF21" s="6">
        <v>102</v>
      </c>
      <c r="BG21" s="6">
        <v>22</v>
      </c>
      <c r="BH21" s="6">
        <v>810</v>
      </c>
      <c r="BI21" s="6">
        <v>478</v>
      </c>
      <c r="BJ21" s="17">
        <v>1288</v>
      </c>
      <c r="BK21" s="6">
        <v>550</v>
      </c>
      <c r="BL21" s="6">
        <v>282</v>
      </c>
      <c r="BM21" s="26">
        <v>832</v>
      </c>
      <c r="BN21" s="17">
        <v>12667</v>
      </c>
      <c r="BO21" s="6">
        <v>4766</v>
      </c>
      <c r="BP21" s="6">
        <v>38795</v>
      </c>
      <c r="BQ21" s="6">
        <v>43561</v>
      </c>
      <c r="BR21" s="6">
        <v>31927</v>
      </c>
      <c r="BS21" s="6">
        <v>31660</v>
      </c>
      <c r="BT21" s="6">
        <v>63587</v>
      </c>
      <c r="BU21" s="17">
        <v>107148</v>
      </c>
      <c r="BV21" s="16">
        <f t="shared" si="2"/>
        <v>91121</v>
      </c>
      <c r="BW21" s="16"/>
      <c r="BX21" s="12">
        <f t="shared" si="3"/>
        <v>45.95826881660774</v>
      </c>
      <c r="BY21" s="9">
        <f t="shared" si="25"/>
        <v>32.945140188329994</v>
      </c>
      <c r="BZ21" s="9">
        <f t="shared" si="4"/>
        <v>4.537270072477291</v>
      </c>
      <c r="CA21" s="9">
        <f t="shared" si="5"/>
        <v>0.6496224825867887</v>
      </c>
      <c r="CB21" s="9">
        <f t="shared" si="26"/>
        <v>1.0178091380901704</v>
      </c>
      <c r="CC21" s="9">
        <f t="shared" si="6"/>
        <v>0.41963191421755297</v>
      </c>
      <c r="CD21" s="9">
        <f t="shared" si="7"/>
        <v>6.388795020905941</v>
      </c>
      <c r="CE21" s="31">
        <f t="shared" si="27"/>
        <v>5.18689255506408</v>
      </c>
      <c r="CF21" s="9">
        <f t="shared" si="8"/>
        <v>71.68490249229048</v>
      </c>
      <c r="CG21" s="9">
        <f t="shared" si="9"/>
        <v>9.87258699970369</v>
      </c>
      <c r="CH21" s="9">
        <f t="shared" si="10"/>
        <v>1.2214527935382624</v>
      </c>
      <c r="CI21" s="9">
        <f t="shared" si="11"/>
        <v>0.19205232602802866</v>
      </c>
      <c r="CJ21" s="9">
        <f t="shared" si="12"/>
        <v>1.413505119566291</v>
      </c>
      <c r="CK21" s="9">
        <f t="shared" si="13"/>
        <v>2.214637679568925</v>
      </c>
      <c r="CL21" s="9">
        <f t="shared" si="14"/>
        <v>0.913071630030399</v>
      </c>
      <c r="CM21" s="9">
        <f t="shared" si="15"/>
        <v>13.901296078840222</v>
      </c>
      <c r="CN21" s="31">
        <f t="shared" si="28"/>
        <v>11.28609211926998</v>
      </c>
      <c r="CO21" s="9">
        <f t="shared" si="29"/>
        <v>41.371708511941215</v>
      </c>
      <c r="CP21" s="9">
        <f t="shared" si="30"/>
        <v>0.43478260869565216</v>
      </c>
      <c r="CQ21" s="9">
        <f t="shared" si="31"/>
        <v>41.80649112063686</v>
      </c>
      <c r="CR21" s="9">
        <f t="shared" si="32"/>
        <v>0.5633802816901409</v>
      </c>
      <c r="CS21" s="9">
        <f t="shared" si="33"/>
        <v>57.56276791181874</v>
      </c>
      <c r="CT21" s="9">
        <f t="shared" si="34"/>
        <v>42.079787234042556</v>
      </c>
      <c r="CU21" s="9">
        <f t="shared" si="35"/>
        <v>19.379844961240313</v>
      </c>
      <c r="CV21" s="9">
        <f t="shared" si="36"/>
        <v>25.59575078954924</v>
      </c>
      <c r="CW21" s="9">
        <f t="shared" si="37"/>
        <v>8.957795004306632</v>
      </c>
      <c r="CX21" s="9">
        <f t="shared" si="38"/>
        <v>13.666379557852427</v>
      </c>
      <c r="CY21" s="9">
        <f t="shared" si="39"/>
        <v>24.605225380419178</v>
      </c>
      <c r="CZ21" s="9">
        <f t="shared" si="40"/>
        <v>7.795004306632213</v>
      </c>
      <c r="DA21" s="9">
        <f t="shared" si="16"/>
        <v>7.615915750823376</v>
      </c>
      <c r="DB21" s="9">
        <f t="shared" si="17"/>
        <v>1.5635323726855936</v>
      </c>
      <c r="DC21" s="9">
        <f t="shared" si="18"/>
        <v>1.916588069743631</v>
      </c>
      <c r="DD21" s="9">
        <f t="shared" si="19"/>
        <v>3.6314300268826694</v>
      </c>
      <c r="DE21" s="9">
        <f t="shared" si="20"/>
        <v>7.01401229811125</v>
      </c>
      <c r="DF21" s="9">
        <f t="shared" si="21"/>
        <v>47.46789435425248</v>
      </c>
      <c r="DG21" s="9">
        <f t="shared" si="22"/>
        <v>3.4407559970923187</v>
      </c>
      <c r="DH21" s="9">
        <f t="shared" si="23"/>
        <v>48.824812212260724</v>
      </c>
    </row>
    <row r="22" spans="2:112" ht="15.75">
      <c r="B22" s="14" t="s">
        <v>23</v>
      </c>
      <c r="C22" s="17">
        <v>361005</v>
      </c>
      <c r="D22" s="6">
        <v>503</v>
      </c>
      <c r="E22" s="6">
        <v>143</v>
      </c>
      <c r="F22" s="6">
        <v>239</v>
      </c>
      <c r="G22" s="6">
        <v>291</v>
      </c>
      <c r="H22" s="6">
        <v>700</v>
      </c>
      <c r="I22" s="6">
        <v>911</v>
      </c>
      <c r="J22" s="6">
        <v>19</v>
      </c>
      <c r="K22" s="6">
        <v>240</v>
      </c>
      <c r="L22" s="6">
        <v>178</v>
      </c>
      <c r="M22" s="6">
        <v>58</v>
      </c>
      <c r="N22" s="6">
        <v>29</v>
      </c>
      <c r="O22" s="6">
        <v>132</v>
      </c>
      <c r="P22" s="6">
        <v>29</v>
      </c>
      <c r="Q22" s="6">
        <v>53</v>
      </c>
      <c r="R22" s="17">
        <v>3525</v>
      </c>
      <c r="S22" s="6">
        <v>42753</v>
      </c>
      <c r="T22" s="6">
        <v>888</v>
      </c>
      <c r="U22" s="6">
        <v>658</v>
      </c>
      <c r="V22" s="6">
        <v>39837</v>
      </c>
      <c r="W22" s="6">
        <v>36068</v>
      </c>
      <c r="X22" s="6">
        <v>217</v>
      </c>
      <c r="Y22" s="17">
        <f t="shared" si="0"/>
        <v>120421</v>
      </c>
      <c r="Z22" s="6">
        <v>0</v>
      </c>
      <c r="AA22" s="6">
        <v>4</v>
      </c>
      <c r="AB22" s="6">
        <v>11</v>
      </c>
      <c r="AC22" s="6">
        <v>14</v>
      </c>
      <c r="AD22" s="16">
        <f t="shared" si="24"/>
        <v>29</v>
      </c>
      <c r="AE22" s="6">
        <v>522</v>
      </c>
      <c r="AF22" s="6">
        <v>16</v>
      </c>
      <c r="AG22" s="6">
        <v>1410</v>
      </c>
      <c r="AH22" s="6">
        <v>1751</v>
      </c>
      <c r="AI22" s="6">
        <v>35</v>
      </c>
      <c r="AJ22" s="6">
        <v>1810</v>
      </c>
      <c r="AK22" s="6">
        <v>1447</v>
      </c>
      <c r="AL22" s="6">
        <v>96</v>
      </c>
      <c r="AM22" s="6">
        <v>2546</v>
      </c>
      <c r="AN22" s="6">
        <v>1960</v>
      </c>
      <c r="AO22" s="6">
        <v>50</v>
      </c>
      <c r="AP22" s="6">
        <v>1567</v>
      </c>
      <c r="AQ22" s="6">
        <v>2844</v>
      </c>
      <c r="AR22" s="6">
        <v>64</v>
      </c>
      <c r="AS22" s="6">
        <v>2335</v>
      </c>
      <c r="AT22" s="6">
        <v>1471</v>
      </c>
      <c r="AU22" s="6">
        <v>47</v>
      </c>
      <c r="AV22" s="6">
        <v>1263</v>
      </c>
      <c r="AW22" s="6">
        <v>9995</v>
      </c>
      <c r="AX22" s="6">
        <v>11239</v>
      </c>
      <c r="AY22" s="17">
        <v>21234</v>
      </c>
      <c r="AZ22" s="26">
        <f t="shared" si="1"/>
        <v>21234</v>
      </c>
      <c r="BA22" s="6">
        <v>2591</v>
      </c>
      <c r="BB22" s="6">
        <v>34</v>
      </c>
      <c r="BC22" s="6">
        <v>1341</v>
      </c>
      <c r="BD22" s="6">
        <v>86</v>
      </c>
      <c r="BE22" s="6">
        <v>79</v>
      </c>
      <c r="BF22" s="6">
        <v>339</v>
      </c>
      <c r="BG22" s="6">
        <v>48</v>
      </c>
      <c r="BH22" s="6">
        <v>2677</v>
      </c>
      <c r="BI22" s="6">
        <v>1841</v>
      </c>
      <c r="BJ22" s="17">
        <v>4518</v>
      </c>
      <c r="BK22" s="6">
        <v>1295</v>
      </c>
      <c r="BL22" s="6">
        <v>749</v>
      </c>
      <c r="BM22" s="26">
        <v>2044</v>
      </c>
      <c r="BN22" s="17">
        <v>26866</v>
      </c>
      <c r="BO22" s="6">
        <v>6229</v>
      </c>
      <c r="BP22" s="6">
        <v>56427</v>
      </c>
      <c r="BQ22" s="6">
        <v>62656</v>
      </c>
      <c r="BR22" s="6">
        <v>58765</v>
      </c>
      <c r="BS22" s="6">
        <v>60947</v>
      </c>
      <c r="BT22" s="6">
        <v>119712</v>
      </c>
      <c r="BU22" s="17">
        <v>182368</v>
      </c>
      <c r="BV22" s="16">
        <f t="shared" si="2"/>
        <v>178637</v>
      </c>
      <c r="BX22" s="12">
        <f t="shared" si="3"/>
        <v>49.48324815445769</v>
      </c>
      <c r="BY22" s="9">
        <f t="shared" si="25"/>
        <v>33.357155718064845</v>
      </c>
      <c r="BZ22" s="9">
        <f t="shared" si="4"/>
        <v>5.889946122629881</v>
      </c>
      <c r="CA22" s="9">
        <f t="shared" si="5"/>
        <v>1.251506211825321</v>
      </c>
      <c r="CB22" s="9">
        <f t="shared" si="26"/>
        <v>0.9764407695184277</v>
      </c>
      <c r="CC22" s="9">
        <f t="shared" si="6"/>
        <v>0.5661971440838769</v>
      </c>
      <c r="CD22" s="9">
        <f t="shared" si="7"/>
        <v>7.442002188335342</v>
      </c>
      <c r="CE22" s="31">
        <f t="shared" si="27"/>
        <v>7.1414523344552014</v>
      </c>
      <c r="CF22" s="9">
        <f t="shared" si="8"/>
        <v>67.4110066783477</v>
      </c>
      <c r="CG22" s="9">
        <f t="shared" si="9"/>
        <v>11.902909251722768</v>
      </c>
      <c r="CH22" s="9">
        <f t="shared" si="10"/>
        <v>2.247014896130141</v>
      </c>
      <c r="CI22" s="9">
        <f t="shared" si="11"/>
        <v>0.2821363995140984</v>
      </c>
      <c r="CJ22" s="9">
        <f t="shared" si="12"/>
        <v>2.5291512956442395</v>
      </c>
      <c r="CK22" s="9">
        <f t="shared" si="13"/>
        <v>1.9732754132682477</v>
      </c>
      <c r="CL22" s="9">
        <f t="shared" si="14"/>
        <v>1.1442198424738437</v>
      </c>
      <c r="CM22" s="9">
        <f t="shared" si="15"/>
        <v>15.039437518543192</v>
      </c>
      <c r="CN22" s="31">
        <f t="shared" si="28"/>
        <v>14.432060547367007</v>
      </c>
      <c r="CO22" s="9">
        <f t="shared" si="29"/>
        <v>35.50294383869923</v>
      </c>
      <c r="CP22" s="9">
        <f t="shared" si="30"/>
        <v>0.7374129097084395</v>
      </c>
      <c r="CQ22" s="9">
        <f t="shared" si="31"/>
        <v>36.24035674840767</v>
      </c>
      <c r="CR22" s="9">
        <f t="shared" si="32"/>
        <v>0.5464163227344068</v>
      </c>
      <c r="CS22" s="9">
        <f t="shared" si="33"/>
        <v>63.03302580114764</v>
      </c>
      <c r="CT22" s="9">
        <f t="shared" si="34"/>
        <v>47.51729135103089</v>
      </c>
      <c r="CU22" s="9">
        <f t="shared" si="35"/>
        <v>9.173966280493548</v>
      </c>
      <c r="CV22" s="9">
        <f t="shared" si="36"/>
        <v>16.935104078364887</v>
      </c>
      <c r="CW22" s="9">
        <f t="shared" si="37"/>
        <v>19.25685221814072</v>
      </c>
      <c r="CX22" s="9">
        <f t="shared" si="38"/>
        <v>16.845624941132147</v>
      </c>
      <c r="CY22" s="9">
        <f t="shared" si="39"/>
        <v>24.691532447960817</v>
      </c>
      <c r="CZ22" s="9">
        <f t="shared" si="40"/>
        <v>13.096920033907884</v>
      </c>
      <c r="DA22" s="9">
        <f t="shared" si="16"/>
        <v>8.337834656029695</v>
      </c>
      <c r="DB22" s="9">
        <f t="shared" si="17"/>
        <v>1.606625947009044</v>
      </c>
      <c r="DC22" s="9">
        <f t="shared" si="18"/>
        <v>2.409938920513566</v>
      </c>
      <c r="DD22" s="9">
        <f t="shared" si="19"/>
        <v>3.6564590518136866</v>
      </c>
      <c r="DE22" s="9">
        <f t="shared" si="20"/>
        <v>5.847367014167335</v>
      </c>
      <c r="DF22" s="9">
        <f t="shared" si="21"/>
        <v>49.20782851817334</v>
      </c>
      <c r="DG22" s="9">
        <f t="shared" si="22"/>
        <v>1.634824479652066</v>
      </c>
      <c r="DH22" s="9">
        <f t="shared" si="23"/>
        <v>48.97095371233302</v>
      </c>
    </row>
    <row r="23" spans="2:112" ht="15.75">
      <c r="B23" s="14" t="s">
        <v>95</v>
      </c>
      <c r="C23" s="17">
        <v>297377</v>
      </c>
      <c r="D23" s="6">
        <v>737</v>
      </c>
      <c r="E23" s="6">
        <v>230</v>
      </c>
      <c r="F23" s="6">
        <v>144</v>
      </c>
      <c r="G23" s="6">
        <v>334</v>
      </c>
      <c r="H23" s="6">
        <v>653</v>
      </c>
      <c r="I23" s="6">
        <v>2358</v>
      </c>
      <c r="J23" s="6">
        <v>15</v>
      </c>
      <c r="K23" s="6">
        <v>406</v>
      </c>
      <c r="L23" s="6">
        <v>147</v>
      </c>
      <c r="M23" s="6">
        <v>82</v>
      </c>
      <c r="N23" s="6">
        <v>31</v>
      </c>
      <c r="O23" s="6">
        <v>128</v>
      </c>
      <c r="P23" s="6">
        <v>34</v>
      </c>
      <c r="Q23" s="6">
        <v>150</v>
      </c>
      <c r="R23" s="17">
        <v>5449</v>
      </c>
      <c r="S23" s="6">
        <v>23039</v>
      </c>
      <c r="T23" s="6">
        <v>410</v>
      </c>
      <c r="U23" s="6">
        <v>568</v>
      </c>
      <c r="V23" s="6">
        <v>28088</v>
      </c>
      <c r="W23" s="6">
        <v>32651</v>
      </c>
      <c r="X23" s="6">
        <v>262</v>
      </c>
      <c r="Y23" s="17">
        <f t="shared" si="0"/>
        <v>85018</v>
      </c>
      <c r="Z23" s="6">
        <v>2</v>
      </c>
      <c r="AA23" s="6">
        <v>8</v>
      </c>
      <c r="AB23" s="6">
        <v>9</v>
      </c>
      <c r="AC23" s="6">
        <v>233</v>
      </c>
      <c r="AD23" s="16">
        <f t="shared" si="24"/>
        <v>252</v>
      </c>
      <c r="AE23" s="6">
        <v>478</v>
      </c>
      <c r="AF23" s="6">
        <v>19</v>
      </c>
      <c r="AG23" s="6">
        <v>1806</v>
      </c>
      <c r="AH23" s="6">
        <v>1561</v>
      </c>
      <c r="AI23" s="6">
        <v>14</v>
      </c>
      <c r="AJ23" s="6">
        <v>2349</v>
      </c>
      <c r="AK23" s="6">
        <v>1154</v>
      </c>
      <c r="AL23" s="6">
        <v>73</v>
      </c>
      <c r="AM23" s="6">
        <v>2068</v>
      </c>
      <c r="AN23" s="6">
        <v>1896</v>
      </c>
      <c r="AO23" s="6">
        <v>25</v>
      </c>
      <c r="AP23" s="6">
        <v>3037</v>
      </c>
      <c r="AQ23" s="6">
        <v>2055</v>
      </c>
      <c r="AR23" s="6">
        <v>20</v>
      </c>
      <c r="AS23" s="6">
        <v>2209</v>
      </c>
      <c r="AT23" s="6">
        <v>1414</v>
      </c>
      <c r="AU23" s="6">
        <v>31</v>
      </c>
      <c r="AV23" s="6">
        <v>894</v>
      </c>
      <c r="AW23" s="6">
        <v>8558</v>
      </c>
      <c r="AX23" s="6">
        <v>12545</v>
      </c>
      <c r="AY23" s="17">
        <v>21103</v>
      </c>
      <c r="AZ23" s="26">
        <f t="shared" si="1"/>
        <v>21103</v>
      </c>
      <c r="BA23" s="6">
        <v>2733</v>
      </c>
      <c r="BB23" s="6">
        <v>62</v>
      </c>
      <c r="BC23" s="6">
        <v>1523</v>
      </c>
      <c r="BD23" s="6">
        <v>171</v>
      </c>
      <c r="BE23" s="6">
        <v>177</v>
      </c>
      <c r="BF23" s="6">
        <v>729</v>
      </c>
      <c r="BG23" s="6">
        <v>125</v>
      </c>
      <c r="BH23" s="6">
        <v>2904</v>
      </c>
      <c r="BI23" s="6">
        <v>2616</v>
      </c>
      <c r="BJ23" s="17">
        <v>5520</v>
      </c>
      <c r="BK23" s="6">
        <v>2762</v>
      </c>
      <c r="BL23" s="6">
        <v>2347</v>
      </c>
      <c r="BM23" s="26">
        <v>5109</v>
      </c>
      <c r="BN23" s="17">
        <v>30896</v>
      </c>
      <c r="BO23" s="6">
        <v>6432</v>
      </c>
      <c r="BP23" s="6">
        <v>46525</v>
      </c>
      <c r="BQ23" s="6">
        <v>52957</v>
      </c>
      <c r="BR23" s="6">
        <v>44265</v>
      </c>
      <c r="BS23" s="6">
        <v>46808</v>
      </c>
      <c r="BT23" s="6">
        <v>91073</v>
      </c>
      <c r="BU23" s="17">
        <v>144030</v>
      </c>
      <c r="BV23" s="16">
        <f t="shared" si="2"/>
        <v>153347</v>
      </c>
      <c r="BX23" s="12">
        <f t="shared" si="3"/>
        <v>51.5665300275408</v>
      </c>
      <c r="BY23" s="9">
        <f t="shared" si="25"/>
        <v>28.58929910517626</v>
      </c>
      <c r="BZ23" s="9">
        <f t="shared" si="4"/>
        <v>7.181120261486261</v>
      </c>
      <c r="CA23" s="9">
        <f t="shared" si="5"/>
        <v>1.856229634437095</v>
      </c>
      <c r="CB23" s="9">
        <f t="shared" si="26"/>
        <v>1.8323542170376323</v>
      </c>
      <c r="CC23" s="9">
        <f t="shared" si="6"/>
        <v>1.7180212323078112</v>
      </c>
      <c r="CD23" s="9">
        <f t="shared" si="7"/>
        <v>10.389505577095742</v>
      </c>
      <c r="CE23" s="31">
        <f t="shared" si="27"/>
        <v>9.037349895923356</v>
      </c>
      <c r="CF23" s="9">
        <f t="shared" si="8"/>
        <v>55.441580206981556</v>
      </c>
      <c r="CG23" s="9">
        <f t="shared" si="9"/>
        <v>13.925932688608189</v>
      </c>
      <c r="CH23" s="9">
        <f t="shared" si="10"/>
        <v>2.8973504535465318</v>
      </c>
      <c r="CI23" s="9">
        <f t="shared" si="11"/>
        <v>0.7023287054849459</v>
      </c>
      <c r="CJ23" s="9">
        <f t="shared" si="12"/>
        <v>3.599679159031478</v>
      </c>
      <c r="CK23" s="9">
        <f t="shared" si="13"/>
        <v>3.5533789379642253</v>
      </c>
      <c r="CL23" s="9">
        <f t="shared" si="14"/>
        <v>3.3316595694731554</v>
      </c>
      <c r="CM23" s="9">
        <f t="shared" si="15"/>
        <v>20.147769437941403</v>
      </c>
      <c r="CN23" s="31">
        <f t="shared" si="28"/>
        <v>17.525611847639667</v>
      </c>
      <c r="CO23" s="9">
        <f t="shared" si="29"/>
        <v>27.098967277517705</v>
      </c>
      <c r="CP23" s="9">
        <f t="shared" si="30"/>
        <v>0.4822508174739467</v>
      </c>
      <c r="CQ23" s="9">
        <f t="shared" si="31"/>
        <v>27.581218094991648</v>
      </c>
      <c r="CR23" s="9">
        <f t="shared" si="32"/>
        <v>0.6680938154273213</v>
      </c>
      <c r="CS23" s="9">
        <f t="shared" si="33"/>
        <v>71.44251805500012</v>
      </c>
      <c r="CT23" s="9">
        <f t="shared" si="34"/>
        <v>53.75623569699863</v>
      </c>
      <c r="CU23" s="9">
        <f t="shared" si="35"/>
        <v>10.913140311804009</v>
      </c>
      <c r="CV23" s="9">
        <f t="shared" si="36"/>
        <v>18.59451262853623</v>
      </c>
      <c r="CW23" s="9">
        <f t="shared" si="37"/>
        <v>15.613893759181158</v>
      </c>
      <c r="CX23" s="9">
        <f t="shared" si="38"/>
        <v>23.494289911387007</v>
      </c>
      <c r="CY23" s="9">
        <f t="shared" si="39"/>
        <v>20.30043121831019</v>
      </c>
      <c r="CZ23" s="9">
        <f t="shared" si="40"/>
        <v>11.083732170781406</v>
      </c>
      <c r="DA23" s="9">
        <f t="shared" si="16"/>
        <v>14.291623091227633</v>
      </c>
      <c r="DB23" s="9">
        <f t="shared" si="17"/>
        <v>2.757442572895685</v>
      </c>
      <c r="DC23" s="9">
        <f t="shared" si="18"/>
        <v>3.799890374844053</v>
      </c>
      <c r="DD23" s="9">
        <f t="shared" si="19"/>
        <v>4.304300601593264</v>
      </c>
      <c r="DE23" s="9">
        <f t="shared" si="20"/>
        <v>7.170072359535757</v>
      </c>
      <c r="DF23" s="9">
        <f t="shared" si="21"/>
        <v>43.052999286331364</v>
      </c>
      <c r="DG23" s="9">
        <f t="shared" si="22"/>
        <v>1.5813394433384667</v>
      </c>
      <c r="DH23" s="9">
        <f t="shared" si="23"/>
        <v>54.89614243323442</v>
      </c>
    </row>
    <row r="24" spans="2:112" ht="15.75">
      <c r="B24" s="14" t="s">
        <v>106</v>
      </c>
      <c r="C24" s="17">
        <v>248626</v>
      </c>
      <c r="D24" s="6">
        <v>272</v>
      </c>
      <c r="E24" s="6">
        <v>94</v>
      </c>
      <c r="F24" s="6">
        <v>155</v>
      </c>
      <c r="G24" s="6">
        <v>513</v>
      </c>
      <c r="H24" s="6">
        <v>381</v>
      </c>
      <c r="I24" s="6">
        <v>1397</v>
      </c>
      <c r="J24" s="6">
        <v>14</v>
      </c>
      <c r="K24" s="6">
        <v>24</v>
      </c>
      <c r="L24" s="6">
        <v>44</v>
      </c>
      <c r="M24" s="6">
        <v>27</v>
      </c>
      <c r="N24" s="6">
        <v>8</v>
      </c>
      <c r="O24" s="6">
        <v>56</v>
      </c>
      <c r="P24" s="6">
        <v>14</v>
      </c>
      <c r="Q24" s="6">
        <v>17</v>
      </c>
      <c r="R24" s="17">
        <v>3016</v>
      </c>
      <c r="S24" s="6">
        <v>40252</v>
      </c>
      <c r="T24" s="6">
        <v>780</v>
      </c>
      <c r="U24" s="6">
        <v>348</v>
      </c>
      <c r="V24" s="6">
        <v>46447</v>
      </c>
      <c r="W24" s="6">
        <v>17209</v>
      </c>
      <c r="X24" s="6">
        <v>86</v>
      </c>
      <c r="Y24" s="17">
        <f t="shared" si="0"/>
        <v>105122</v>
      </c>
      <c r="Z24" s="6">
        <v>0</v>
      </c>
      <c r="AA24" s="6">
        <v>2</v>
      </c>
      <c r="AB24" s="6">
        <v>10</v>
      </c>
      <c r="AC24" s="6">
        <v>53</v>
      </c>
      <c r="AD24" s="16">
        <f t="shared" si="24"/>
        <v>65</v>
      </c>
      <c r="AE24" s="6">
        <v>255</v>
      </c>
      <c r="AF24" s="6">
        <v>18</v>
      </c>
      <c r="AG24" s="6">
        <v>524</v>
      </c>
      <c r="AH24" s="6">
        <v>541</v>
      </c>
      <c r="AI24" s="6">
        <v>17</v>
      </c>
      <c r="AJ24" s="6">
        <v>631</v>
      </c>
      <c r="AK24" s="6">
        <v>646</v>
      </c>
      <c r="AL24" s="6">
        <v>25</v>
      </c>
      <c r="AM24" s="6">
        <v>590</v>
      </c>
      <c r="AN24" s="6">
        <v>508</v>
      </c>
      <c r="AO24" s="6">
        <v>4</v>
      </c>
      <c r="AP24" s="6">
        <v>619</v>
      </c>
      <c r="AQ24" s="6">
        <v>882</v>
      </c>
      <c r="AR24" s="6">
        <v>24</v>
      </c>
      <c r="AS24" s="6">
        <v>719</v>
      </c>
      <c r="AT24" s="6">
        <v>540</v>
      </c>
      <c r="AU24" s="6">
        <v>45</v>
      </c>
      <c r="AV24" s="6">
        <v>340</v>
      </c>
      <c r="AW24" s="6">
        <v>3372</v>
      </c>
      <c r="AX24" s="6">
        <v>3556</v>
      </c>
      <c r="AY24" s="17">
        <v>6928</v>
      </c>
      <c r="AZ24" s="26">
        <f t="shared" si="1"/>
        <v>6928</v>
      </c>
      <c r="BA24" s="6">
        <v>948</v>
      </c>
      <c r="BB24" s="6">
        <v>72</v>
      </c>
      <c r="BC24" s="6">
        <v>459</v>
      </c>
      <c r="BD24" s="6">
        <v>26</v>
      </c>
      <c r="BE24" s="6">
        <v>12</v>
      </c>
      <c r="BF24" s="6">
        <v>153</v>
      </c>
      <c r="BG24" s="6">
        <v>15</v>
      </c>
      <c r="BH24" s="6">
        <v>974</v>
      </c>
      <c r="BI24" s="6">
        <v>711</v>
      </c>
      <c r="BJ24" s="17">
        <v>1685</v>
      </c>
      <c r="BK24" s="6">
        <v>507</v>
      </c>
      <c r="BL24" s="6">
        <v>285</v>
      </c>
      <c r="BM24" s="26">
        <v>792</v>
      </c>
      <c r="BN24" s="17">
        <v>11415</v>
      </c>
      <c r="BO24" s="6">
        <v>6858</v>
      </c>
      <c r="BP24" s="6">
        <v>25597</v>
      </c>
      <c r="BQ24" s="6">
        <v>32455</v>
      </c>
      <c r="BR24" s="6">
        <v>42543</v>
      </c>
      <c r="BS24" s="6">
        <v>44610</v>
      </c>
      <c r="BT24" s="6">
        <v>87153</v>
      </c>
      <c r="BU24" s="17">
        <v>119608</v>
      </c>
      <c r="BV24" s="16">
        <f t="shared" si="2"/>
        <v>129018</v>
      </c>
      <c r="BX24" s="12">
        <f t="shared" si="3"/>
        <v>51.89240063388383</v>
      </c>
      <c r="BY24" s="9">
        <f t="shared" si="25"/>
        <v>42.28117735071956</v>
      </c>
      <c r="BZ24" s="9">
        <f t="shared" si="4"/>
        <v>2.812658370403739</v>
      </c>
      <c r="CA24" s="9">
        <f t="shared" si="5"/>
        <v>0.6777247753654083</v>
      </c>
      <c r="CB24" s="9">
        <f t="shared" si="26"/>
        <v>1.213067016321704</v>
      </c>
      <c r="CC24" s="9">
        <f t="shared" si="6"/>
        <v>0.3185507549492008</v>
      </c>
      <c r="CD24" s="9">
        <f t="shared" si="7"/>
        <v>4.59123341887011</v>
      </c>
      <c r="CE24" s="31">
        <f t="shared" si="27"/>
        <v>3.4903831457691474</v>
      </c>
      <c r="CF24" s="9">
        <f t="shared" si="8"/>
        <v>81.47855338014851</v>
      </c>
      <c r="CG24" s="9">
        <f t="shared" si="9"/>
        <v>5.420173929219179</v>
      </c>
      <c r="CH24" s="9">
        <f t="shared" si="10"/>
        <v>1.1579779565642003</v>
      </c>
      <c r="CI24" s="9">
        <f t="shared" si="11"/>
        <v>0.14804135857012202</v>
      </c>
      <c r="CJ24" s="9">
        <f t="shared" si="12"/>
        <v>1.3060193151343225</v>
      </c>
      <c r="CK24" s="9">
        <f t="shared" si="13"/>
        <v>2.337658311243392</v>
      </c>
      <c r="CL24" s="9">
        <f t="shared" si="14"/>
        <v>0.6138678323954797</v>
      </c>
      <c r="CM24" s="9">
        <f t="shared" si="15"/>
        <v>8.84760266009394</v>
      </c>
      <c r="CN24" s="31">
        <f t="shared" si="28"/>
        <v>6.726193244353501</v>
      </c>
      <c r="CO24" s="9">
        <f t="shared" si="29"/>
        <v>38.29074789292441</v>
      </c>
      <c r="CP24" s="9">
        <f t="shared" si="30"/>
        <v>0.7419950153155381</v>
      </c>
      <c r="CQ24" s="9">
        <f t="shared" si="31"/>
        <v>39.032742908239946</v>
      </c>
      <c r="CR24" s="9">
        <f t="shared" si="32"/>
        <v>0.3310439299100093</v>
      </c>
      <c r="CS24" s="9">
        <f t="shared" si="33"/>
        <v>60.5544034550332</v>
      </c>
      <c r="CT24" s="9">
        <f t="shared" si="34"/>
        <v>27.03437225084831</v>
      </c>
      <c r="CU24" s="9">
        <f t="shared" si="35"/>
        <v>11.5040415704388</v>
      </c>
      <c r="CV24" s="9">
        <f t="shared" si="36"/>
        <v>17.162240184757504</v>
      </c>
      <c r="CW24" s="9">
        <f t="shared" si="37"/>
        <v>18.201501154734412</v>
      </c>
      <c r="CX24" s="9">
        <f t="shared" si="38"/>
        <v>16.325057736720556</v>
      </c>
      <c r="CY24" s="9">
        <f t="shared" si="39"/>
        <v>23.45554272517321</v>
      </c>
      <c r="CZ24" s="9">
        <f t="shared" si="40"/>
        <v>13.351616628175519</v>
      </c>
      <c r="DA24" s="9">
        <f t="shared" si="16"/>
        <v>4.906968699975063</v>
      </c>
      <c r="DB24" s="9">
        <f t="shared" si="17"/>
        <v>1.0859684827813663</v>
      </c>
      <c r="DC24" s="9">
        <f t="shared" si="18"/>
        <v>1.4077369221239935</v>
      </c>
      <c r="DD24" s="9">
        <f t="shared" si="19"/>
        <v>2.2523790753983897</v>
      </c>
      <c r="DE24" s="9">
        <f t="shared" si="20"/>
        <v>4.371622319369385</v>
      </c>
      <c r="DF24" s="9">
        <f t="shared" si="21"/>
        <v>50.45860907929873</v>
      </c>
      <c r="DG24" s="9">
        <f t="shared" si="22"/>
        <v>2.519447347033554</v>
      </c>
      <c r="DH24" s="9">
        <f t="shared" si="23"/>
        <v>46.847788227098576</v>
      </c>
    </row>
    <row r="25" spans="1:112" s="3" customFormat="1" ht="15.75">
      <c r="A25" s="40"/>
      <c r="B25" s="14" t="s">
        <v>107</v>
      </c>
      <c r="C25" s="17">
        <v>45346</v>
      </c>
      <c r="D25" s="6">
        <v>32</v>
      </c>
      <c r="E25" s="6">
        <v>19</v>
      </c>
      <c r="F25" s="6">
        <v>51</v>
      </c>
      <c r="G25" s="6">
        <v>29</v>
      </c>
      <c r="H25" s="6">
        <v>107</v>
      </c>
      <c r="I25" s="6">
        <v>156</v>
      </c>
      <c r="J25" s="6">
        <v>2</v>
      </c>
      <c r="K25" s="6">
        <v>15</v>
      </c>
      <c r="L25" s="6">
        <v>19</v>
      </c>
      <c r="M25" s="6">
        <v>7</v>
      </c>
      <c r="N25" s="6">
        <v>1</v>
      </c>
      <c r="O25" s="6">
        <v>6</v>
      </c>
      <c r="P25" s="6">
        <v>7</v>
      </c>
      <c r="Q25" s="6">
        <v>2</v>
      </c>
      <c r="R25" s="17">
        <v>453</v>
      </c>
      <c r="S25" s="6">
        <v>5360</v>
      </c>
      <c r="T25" s="6">
        <v>50</v>
      </c>
      <c r="U25" s="6">
        <v>38</v>
      </c>
      <c r="V25" s="6">
        <v>4908</v>
      </c>
      <c r="W25" s="6">
        <v>6577</v>
      </c>
      <c r="X25" s="6">
        <v>6</v>
      </c>
      <c r="Y25" s="17">
        <f t="shared" si="0"/>
        <v>16939</v>
      </c>
      <c r="Z25" s="6">
        <v>0</v>
      </c>
      <c r="AA25" s="6">
        <v>0</v>
      </c>
      <c r="AB25" s="6">
        <v>0</v>
      </c>
      <c r="AC25" s="6">
        <v>207</v>
      </c>
      <c r="AD25" s="16">
        <f t="shared" si="24"/>
        <v>207</v>
      </c>
      <c r="AE25" s="6">
        <v>43</v>
      </c>
      <c r="AF25" s="6">
        <v>3</v>
      </c>
      <c r="AG25" s="6">
        <v>49</v>
      </c>
      <c r="AH25" s="6">
        <v>397</v>
      </c>
      <c r="AI25" s="6">
        <v>10</v>
      </c>
      <c r="AJ25" s="6">
        <v>359</v>
      </c>
      <c r="AK25" s="6">
        <v>172</v>
      </c>
      <c r="AL25" s="6">
        <v>17</v>
      </c>
      <c r="AM25" s="6">
        <v>137</v>
      </c>
      <c r="AN25" s="6">
        <v>159</v>
      </c>
      <c r="AO25" s="6">
        <v>2</v>
      </c>
      <c r="AP25" s="6">
        <v>150</v>
      </c>
      <c r="AQ25" s="6">
        <v>369</v>
      </c>
      <c r="AR25" s="6">
        <v>4</v>
      </c>
      <c r="AS25" s="6">
        <v>395</v>
      </c>
      <c r="AT25" s="6">
        <v>139</v>
      </c>
      <c r="AU25" s="6">
        <v>3</v>
      </c>
      <c r="AV25" s="6">
        <v>65</v>
      </c>
      <c r="AW25" s="6">
        <f>+AT25+AQ25+AN25+AK25+AH25+AE25</f>
        <v>1279</v>
      </c>
      <c r="AX25" s="6">
        <f>+AV25+AU25+AS25+AR25+AP25+AO25+AM25+AL25+AJ25+AI25+AG25+AF25</f>
        <v>1194</v>
      </c>
      <c r="AY25" s="17">
        <v>2473</v>
      </c>
      <c r="AZ25" s="26">
        <f t="shared" si="1"/>
        <v>2473</v>
      </c>
      <c r="BA25" s="6">
        <v>112</v>
      </c>
      <c r="BB25" s="6">
        <v>9</v>
      </c>
      <c r="BC25" s="6">
        <v>39</v>
      </c>
      <c r="BD25" s="6">
        <v>1</v>
      </c>
      <c r="BE25" s="6">
        <v>7</v>
      </c>
      <c r="BF25" s="6">
        <v>8</v>
      </c>
      <c r="BG25" s="6">
        <v>6</v>
      </c>
      <c r="BH25" s="6">
        <v>113</v>
      </c>
      <c r="BI25" s="6">
        <v>69</v>
      </c>
      <c r="BJ25" s="17">
        <v>182</v>
      </c>
      <c r="BK25" s="6">
        <v>29</v>
      </c>
      <c r="BL25" s="6">
        <v>182</v>
      </c>
      <c r="BM25" s="26">
        <v>211</v>
      </c>
      <c r="BN25" s="17">
        <v>4510</v>
      </c>
      <c r="BO25" s="6">
        <v>1331</v>
      </c>
      <c r="BP25" s="6">
        <v>4275</v>
      </c>
      <c r="BQ25" s="6">
        <v>5606</v>
      </c>
      <c r="BR25" s="6">
        <v>7323</v>
      </c>
      <c r="BS25" s="6">
        <v>7442</v>
      </c>
      <c r="BT25" s="6">
        <v>14765</v>
      </c>
      <c r="BU25" s="17">
        <v>20371</v>
      </c>
      <c r="BV25" s="16">
        <f t="shared" si="2"/>
        <v>24975</v>
      </c>
      <c r="BW25" s="16"/>
      <c r="BX25" s="12">
        <f t="shared" si="3"/>
        <v>55.07652273629427</v>
      </c>
      <c r="BY25" s="9">
        <f t="shared" si="25"/>
        <v>37.3550037489525</v>
      </c>
      <c r="BZ25" s="9">
        <f t="shared" si="4"/>
        <v>5.910113350681427</v>
      </c>
      <c r="CA25" s="9">
        <f t="shared" si="5"/>
        <v>0.4013584439641865</v>
      </c>
      <c r="CB25" s="9">
        <f t="shared" si="26"/>
        <v>0.9989855775592114</v>
      </c>
      <c r="CC25" s="9">
        <f t="shared" si="6"/>
        <v>0.46531116305738096</v>
      </c>
      <c r="CD25" s="9">
        <f t="shared" si="7"/>
        <v>9.945750452079565</v>
      </c>
      <c r="CE25" s="31">
        <f t="shared" si="27"/>
        <v>6.311471794645613</v>
      </c>
      <c r="CF25" s="9">
        <f t="shared" si="8"/>
        <v>67.82382382382383</v>
      </c>
      <c r="CG25" s="9">
        <f t="shared" si="9"/>
        <v>10.73073073073073</v>
      </c>
      <c r="CH25" s="9">
        <f t="shared" si="10"/>
        <v>0.6646646646646647</v>
      </c>
      <c r="CI25" s="9">
        <f t="shared" si="11"/>
        <v>0.06406406406406406</v>
      </c>
      <c r="CJ25" s="9">
        <f t="shared" si="12"/>
        <v>0.7287287287287287</v>
      </c>
      <c r="CK25" s="9">
        <f t="shared" si="13"/>
        <v>1.8138138138138138</v>
      </c>
      <c r="CL25" s="9">
        <f t="shared" si="14"/>
        <v>0.8448448448448449</v>
      </c>
      <c r="CM25" s="9">
        <f t="shared" si="15"/>
        <v>18.05805805805806</v>
      </c>
      <c r="CN25" s="31">
        <f t="shared" si="28"/>
        <v>11.45945945945946</v>
      </c>
      <c r="CO25" s="9">
        <f t="shared" si="29"/>
        <v>31.642954129523588</v>
      </c>
      <c r="CP25" s="9">
        <f t="shared" si="30"/>
        <v>0.2951768109097349</v>
      </c>
      <c r="CQ25" s="9">
        <f t="shared" si="31"/>
        <v>31.938130940433318</v>
      </c>
      <c r="CR25" s="9">
        <f t="shared" si="32"/>
        <v>0.22433437629139855</v>
      </c>
      <c r="CS25" s="9">
        <f t="shared" si="33"/>
        <v>67.80211346596612</v>
      </c>
      <c r="CT25" s="9">
        <f t="shared" si="34"/>
        <v>57.26599912929908</v>
      </c>
      <c r="CU25" s="9">
        <f t="shared" si="35"/>
        <v>3.841488071168621</v>
      </c>
      <c r="CV25" s="9">
        <f t="shared" si="36"/>
        <v>30.974524868580673</v>
      </c>
      <c r="CW25" s="9">
        <f t="shared" si="37"/>
        <v>13.182369591589163</v>
      </c>
      <c r="CX25" s="9">
        <f t="shared" si="38"/>
        <v>12.575818843509905</v>
      </c>
      <c r="CY25" s="9">
        <f t="shared" si="39"/>
        <v>31.055398301657906</v>
      </c>
      <c r="CZ25" s="9">
        <f t="shared" si="40"/>
        <v>8.370400323493731</v>
      </c>
      <c r="DA25" s="9">
        <f t="shared" si="16"/>
        <v>5.072112203943016</v>
      </c>
      <c r="DB25" s="9">
        <f t="shared" si="17"/>
        <v>1.5436863229391788</v>
      </c>
      <c r="DC25" s="9">
        <f t="shared" si="18"/>
        <v>1.7642129405019187</v>
      </c>
      <c r="DD25" s="9">
        <f t="shared" si="19"/>
        <v>1.3231597053764388</v>
      </c>
      <c r="DE25" s="9">
        <f t="shared" si="20"/>
        <v>7.246867592279038</v>
      </c>
      <c r="DF25" s="9">
        <f t="shared" si="21"/>
        <v>52.429378531073446</v>
      </c>
      <c r="DG25" s="9">
        <f t="shared" si="22"/>
        <v>2.0715630885122414</v>
      </c>
      <c r="DH25" s="9">
        <f t="shared" si="23"/>
        <v>45.27306967984934</v>
      </c>
    </row>
    <row r="26" spans="1:112" s="3" customFormat="1" ht="15.75">
      <c r="A26" s="40"/>
      <c r="B26" s="14" t="s">
        <v>114</v>
      </c>
      <c r="C26" s="17">
        <v>101958</v>
      </c>
      <c r="D26" s="6">
        <v>137</v>
      </c>
      <c r="E26" s="6">
        <v>102</v>
      </c>
      <c r="F26" s="6">
        <v>57</v>
      </c>
      <c r="G26" s="6">
        <v>97</v>
      </c>
      <c r="H26" s="6">
        <v>199</v>
      </c>
      <c r="I26" s="6">
        <v>352</v>
      </c>
      <c r="J26" s="6">
        <v>0</v>
      </c>
      <c r="K26" s="6">
        <v>45</v>
      </c>
      <c r="L26" s="6">
        <v>22</v>
      </c>
      <c r="M26" s="6">
        <v>14</v>
      </c>
      <c r="N26" s="6">
        <v>10</v>
      </c>
      <c r="O26" s="6">
        <v>33</v>
      </c>
      <c r="P26" s="6">
        <v>8</v>
      </c>
      <c r="Q26" s="6">
        <v>37</v>
      </c>
      <c r="R26" s="17">
        <v>1113</v>
      </c>
      <c r="S26" s="6">
        <v>10581</v>
      </c>
      <c r="T26" s="6">
        <v>32</v>
      </c>
      <c r="U26" s="6">
        <v>181</v>
      </c>
      <c r="V26" s="6">
        <v>13520</v>
      </c>
      <c r="W26" s="6">
        <v>7172</v>
      </c>
      <c r="X26" s="6">
        <v>0</v>
      </c>
      <c r="Y26" s="17">
        <f t="shared" si="0"/>
        <v>31486</v>
      </c>
      <c r="Z26" s="6">
        <v>0</v>
      </c>
      <c r="AA26" s="6">
        <v>0</v>
      </c>
      <c r="AB26" s="6">
        <v>95</v>
      </c>
      <c r="AC26" s="6">
        <v>2876</v>
      </c>
      <c r="AD26" s="16">
        <f t="shared" si="24"/>
        <v>2971</v>
      </c>
      <c r="AE26" s="6">
        <v>56</v>
      </c>
      <c r="AF26" s="6">
        <v>20</v>
      </c>
      <c r="AG26" s="6">
        <v>386</v>
      </c>
      <c r="AH26" s="6">
        <v>751</v>
      </c>
      <c r="AI26" s="6">
        <v>33</v>
      </c>
      <c r="AJ26" s="6">
        <v>1333</v>
      </c>
      <c r="AK26" s="6">
        <v>294</v>
      </c>
      <c r="AL26" s="6">
        <v>7</v>
      </c>
      <c r="AM26" s="6">
        <v>380</v>
      </c>
      <c r="AN26" s="6">
        <v>345</v>
      </c>
      <c r="AO26" s="6">
        <v>4</v>
      </c>
      <c r="AP26" s="6">
        <v>630</v>
      </c>
      <c r="AQ26" s="6">
        <v>782</v>
      </c>
      <c r="AR26" s="6">
        <v>3</v>
      </c>
      <c r="AS26" s="6">
        <v>757</v>
      </c>
      <c r="AT26" s="6">
        <v>268</v>
      </c>
      <c r="AU26" s="6">
        <v>11</v>
      </c>
      <c r="AV26" s="6">
        <v>112</v>
      </c>
      <c r="AW26" s="6">
        <v>2496</v>
      </c>
      <c r="AX26" s="6">
        <v>3676</v>
      </c>
      <c r="AY26" s="17">
        <v>6172</v>
      </c>
      <c r="AZ26" s="26">
        <f t="shared" si="1"/>
        <v>6172</v>
      </c>
      <c r="BA26" s="6">
        <v>399</v>
      </c>
      <c r="BB26" s="6">
        <v>4</v>
      </c>
      <c r="BC26" s="6">
        <v>555</v>
      </c>
      <c r="BD26" s="6">
        <v>60</v>
      </c>
      <c r="BE26" s="6">
        <v>15</v>
      </c>
      <c r="BF26" s="6">
        <v>60</v>
      </c>
      <c r="BG26" s="6">
        <v>19</v>
      </c>
      <c r="BH26" s="6">
        <v>459</v>
      </c>
      <c r="BI26" s="6">
        <v>653</v>
      </c>
      <c r="BJ26" s="17">
        <v>1112</v>
      </c>
      <c r="BK26" s="6">
        <v>804</v>
      </c>
      <c r="BL26" s="6">
        <v>819</v>
      </c>
      <c r="BM26" s="26">
        <v>1623</v>
      </c>
      <c r="BN26" s="17">
        <v>4758</v>
      </c>
      <c r="BO26" s="6">
        <v>575</v>
      </c>
      <c r="BP26" s="6">
        <v>19445</v>
      </c>
      <c r="BQ26" s="6">
        <v>20020</v>
      </c>
      <c r="BR26" s="6">
        <v>16168</v>
      </c>
      <c r="BS26" s="6">
        <v>16535</v>
      </c>
      <c r="BT26" s="6">
        <v>32703</v>
      </c>
      <c r="BU26" s="17">
        <v>52723</v>
      </c>
      <c r="BV26" s="16">
        <f t="shared" si="2"/>
        <v>49235</v>
      </c>
      <c r="BW26" s="16"/>
      <c r="BX26" s="12">
        <f t="shared" si="3"/>
        <v>48.28949175150552</v>
      </c>
      <c r="BY26" s="9">
        <f t="shared" si="25"/>
        <v>30.881343298220838</v>
      </c>
      <c r="BZ26" s="9">
        <f t="shared" si="4"/>
        <v>8.967417956413424</v>
      </c>
      <c r="CA26" s="9">
        <f t="shared" si="5"/>
        <v>1.0906451676180389</v>
      </c>
      <c r="CB26" s="9">
        <f t="shared" si="26"/>
        <v>1.0916259636320838</v>
      </c>
      <c r="CC26" s="9">
        <f t="shared" si="6"/>
        <v>1.5918319307950333</v>
      </c>
      <c r="CD26" s="9">
        <f t="shared" si="7"/>
        <v>4.666627434826105</v>
      </c>
      <c r="CE26" s="31">
        <f t="shared" si="27"/>
        <v>10.058063124031463</v>
      </c>
      <c r="CF26" s="9">
        <f t="shared" si="8"/>
        <v>63.950441758911346</v>
      </c>
      <c r="CG26" s="9">
        <f t="shared" si="9"/>
        <v>18.570122880064993</v>
      </c>
      <c r="CH26" s="9">
        <f t="shared" si="10"/>
        <v>1.984360719000711</v>
      </c>
      <c r="CI26" s="9">
        <f t="shared" si="11"/>
        <v>0.27419518635117296</v>
      </c>
      <c r="CJ26" s="9">
        <f t="shared" si="12"/>
        <v>2.2585559053518836</v>
      </c>
      <c r="CK26" s="9">
        <f t="shared" si="13"/>
        <v>2.260586980806337</v>
      </c>
      <c r="CL26" s="9">
        <f t="shared" si="14"/>
        <v>3.296435462577435</v>
      </c>
      <c r="CM26" s="9">
        <f t="shared" si="15"/>
        <v>9.663857012288005</v>
      </c>
      <c r="CN26" s="31">
        <f t="shared" si="28"/>
        <v>20.828678785416876</v>
      </c>
      <c r="CO26" s="9">
        <f t="shared" si="29"/>
        <v>33.60541192911135</v>
      </c>
      <c r="CP26" s="9">
        <f t="shared" si="30"/>
        <v>0.10163247157466809</v>
      </c>
      <c r="CQ26" s="9">
        <f t="shared" si="31"/>
        <v>33.70704440068602</v>
      </c>
      <c r="CR26" s="9">
        <f t="shared" si="32"/>
        <v>0.5748586673442165</v>
      </c>
      <c r="CS26" s="9">
        <f t="shared" si="33"/>
        <v>65.71809693196975</v>
      </c>
      <c r="CT26" s="9">
        <f t="shared" si="34"/>
        <v>34.66073844964237</v>
      </c>
      <c r="CU26" s="9">
        <f t="shared" si="35"/>
        <v>7.485418016850291</v>
      </c>
      <c r="CV26" s="9">
        <f t="shared" si="36"/>
        <v>34.300064808814</v>
      </c>
      <c r="CW26" s="9">
        <f t="shared" si="37"/>
        <v>11.033700583279327</v>
      </c>
      <c r="CX26" s="9">
        <f t="shared" si="38"/>
        <v>15.86195722618276</v>
      </c>
      <c r="CY26" s="9">
        <f t="shared" si="39"/>
        <v>24.983797796500323</v>
      </c>
      <c r="CZ26" s="9">
        <f t="shared" si="40"/>
        <v>6.335061568373298</v>
      </c>
      <c r="DA26" s="9">
        <f t="shared" si="16"/>
        <v>10.004119343258989</v>
      </c>
      <c r="DB26" s="9">
        <f t="shared" si="17"/>
        <v>1.3731144196629985</v>
      </c>
      <c r="DC26" s="9">
        <f t="shared" si="18"/>
        <v>2.3539104337079975</v>
      </c>
      <c r="DD26" s="9">
        <f t="shared" si="19"/>
        <v>3.2366268463484964</v>
      </c>
      <c r="DE26" s="9">
        <f t="shared" si="20"/>
        <v>6.085068648136256</v>
      </c>
      <c r="DF26" s="9">
        <f t="shared" si="21"/>
        <v>40.56836902800659</v>
      </c>
      <c r="DG26" s="9">
        <f t="shared" si="22"/>
        <v>1.3316858868753434</v>
      </c>
      <c r="DH26" s="9">
        <f t="shared" si="23"/>
        <v>57.8390993959363</v>
      </c>
    </row>
    <row r="27" spans="2:112" ht="15.75">
      <c r="B27" s="14" t="s">
        <v>76</v>
      </c>
      <c r="C27" s="17">
        <v>576149</v>
      </c>
      <c r="D27" s="6">
        <v>401</v>
      </c>
      <c r="E27" s="6">
        <v>268</v>
      </c>
      <c r="F27" s="6">
        <v>251</v>
      </c>
      <c r="G27" s="6">
        <v>523</v>
      </c>
      <c r="H27" s="6">
        <v>782</v>
      </c>
      <c r="I27" s="6">
        <v>2081</v>
      </c>
      <c r="J27" s="6">
        <v>17</v>
      </c>
      <c r="K27" s="6">
        <v>772</v>
      </c>
      <c r="L27" s="6">
        <v>167</v>
      </c>
      <c r="M27" s="6">
        <v>120</v>
      </c>
      <c r="N27" s="6">
        <v>53</v>
      </c>
      <c r="O27" s="6">
        <v>154</v>
      </c>
      <c r="P27" s="6">
        <v>55</v>
      </c>
      <c r="Q27" s="6">
        <v>539</v>
      </c>
      <c r="R27" s="17">
        <v>6183</v>
      </c>
      <c r="S27" s="6">
        <v>42799</v>
      </c>
      <c r="T27" s="6">
        <v>1919</v>
      </c>
      <c r="U27" s="6">
        <v>826</v>
      </c>
      <c r="V27" s="6">
        <v>45617</v>
      </c>
      <c r="W27" s="6">
        <v>65108</v>
      </c>
      <c r="X27" s="6">
        <v>846</v>
      </c>
      <c r="Y27" s="17">
        <f t="shared" si="0"/>
        <v>157115</v>
      </c>
      <c r="Z27" s="6">
        <v>18</v>
      </c>
      <c r="AA27" s="6">
        <v>0</v>
      </c>
      <c r="AB27" s="6">
        <v>1</v>
      </c>
      <c r="AC27" s="6">
        <v>12</v>
      </c>
      <c r="AD27" s="16">
        <f t="shared" si="24"/>
        <v>31</v>
      </c>
      <c r="AE27" s="6">
        <v>944</v>
      </c>
      <c r="AF27" s="6">
        <v>11</v>
      </c>
      <c r="AG27" s="6">
        <v>1223</v>
      </c>
      <c r="AH27" s="6">
        <v>4322</v>
      </c>
      <c r="AI27" s="6">
        <v>27</v>
      </c>
      <c r="AJ27" s="6">
        <v>3424</v>
      </c>
      <c r="AK27" s="6">
        <v>2128</v>
      </c>
      <c r="AL27" s="6">
        <v>57</v>
      </c>
      <c r="AM27" s="6">
        <v>2010</v>
      </c>
      <c r="AN27" s="6">
        <v>4203</v>
      </c>
      <c r="AO27" s="6">
        <v>26</v>
      </c>
      <c r="AP27" s="6">
        <v>3331</v>
      </c>
      <c r="AQ27" s="6">
        <v>3909</v>
      </c>
      <c r="AR27" s="6">
        <v>29</v>
      </c>
      <c r="AS27" s="6">
        <v>2737</v>
      </c>
      <c r="AT27" s="6">
        <v>1473</v>
      </c>
      <c r="AU27" s="6">
        <v>21</v>
      </c>
      <c r="AV27" s="6">
        <v>882</v>
      </c>
      <c r="AW27" s="6">
        <v>16979</v>
      </c>
      <c r="AX27" s="6">
        <v>13778</v>
      </c>
      <c r="AY27" s="17">
        <v>30757</v>
      </c>
      <c r="AZ27" s="26">
        <f t="shared" si="1"/>
        <v>30757</v>
      </c>
      <c r="BA27" s="6">
        <v>3200</v>
      </c>
      <c r="BB27" s="6">
        <v>70</v>
      </c>
      <c r="BC27" s="6">
        <v>1686</v>
      </c>
      <c r="BD27" s="6">
        <v>355</v>
      </c>
      <c r="BE27" s="6">
        <v>92</v>
      </c>
      <c r="BF27" s="6">
        <v>486</v>
      </c>
      <c r="BG27" s="6">
        <v>81</v>
      </c>
      <c r="BH27" s="6">
        <v>3555</v>
      </c>
      <c r="BI27" s="6">
        <v>2415</v>
      </c>
      <c r="BJ27" s="17">
        <v>5970</v>
      </c>
      <c r="BK27" s="6">
        <v>2163</v>
      </c>
      <c r="BL27" s="6">
        <v>2462</v>
      </c>
      <c r="BM27" s="26">
        <v>4625</v>
      </c>
      <c r="BN27" s="17">
        <v>52486</v>
      </c>
      <c r="BO27" s="6">
        <v>10091</v>
      </c>
      <c r="BP27" s="6">
        <v>100269</v>
      </c>
      <c r="BQ27" s="6">
        <v>110360</v>
      </c>
      <c r="BR27" s="6">
        <v>102173</v>
      </c>
      <c r="BS27" s="6">
        <v>106449</v>
      </c>
      <c r="BT27" s="6">
        <v>208622</v>
      </c>
      <c r="BU27" s="17">
        <v>318982</v>
      </c>
      <c r="BV27" s="16">
        <f t="shared" si="2"/>
        <v>257167</v>
      </c>
      <c r="BX27" s="12">
        <f t="shared" si="3"/>
        <v>44.63550227458522</v>
      </c>
      <c r="BY27" s="9">
        <f t="shared" si="25"/>
        <v>27.269855540840997</v>
      </c>
      <c r="BZ27" s="9">
        <f t="shared" si="4"/>
        <v>5.343756562972426</v>
      </c>
      <c r="CA27" s="9">
        <f t="shared" si="5"/>
        <v>1.0361902910531824</v>
      </c>
      <c r="CB27" s="9">
        <f t="shared" si="26"/>
        <v>1.073159894402316</v>
      </c>
      <c r="CC27" s="9">
        <f t="shared" si="6"/>
        <v>0.8027437346936296</v>
      </c>
      <c r="CD27" s="9">
        <f t="shared" si="7"/>
        <v>9.109796250622669</v>
      </c>
      <c r="CE27" s="31">
        <f t="shared" si="27"/>
        <v>6.379946854025608</v>
      </c>
      <c r="CF27" s="9">
        <f t="shared" si="8"/>
        <v>61.094541679142345</v>
      </c>
      <c r="CG27" s="9">
        <f t="shared" si="9"/>
        <v>11.97198707454689</v>
      </c>
      <c r="CH27" s="9">
        <f t="shared" si="10"/>
        <v>1.9586494379138848</v>
      </c>
      <c r="CI27" s="9">
        <f t="shared" si="11"/>
        <v>0.36279927051293515</v>
      </c>
      <c r="CJ27" s="9">
        <f t="shared" si="12"/>
        <v>2.32144870842682</v>
      </c>
      <c r="CK27" s="9">
        <f t="shared" si="13"/>
        <v>2.404274265360641</v>
      </c>
      <c r="CL27" s="9">
        <f t="shared" si="14"/>
        <v>1.7984422573658363</v>
      </c>
      <c r="CM27" s="9">
        <f t="shared" si="15"/>
        <v>20.409306015157465</v>
      </c>
      <c r="CN27" s="31">
        <f t="shared" si="28"/>
        <v>14.29343578297371</v>
      </c>
      <c r="CO27" s="9">
        <f t="shared" si="29"/>
        <v>27.240556280431534</v>
      </c>
      <c r="CP27" s="9">
        <f t="shared" si="30"/>
        <v>1.221398338796423</v>
      </c>
      <c r="CQ27" s="9">
        <f t="shared" si="31"/>
        <v>28.461954619227953</v>
      </c>
      <c r="CR27" s="9">
        <f t="shared" si="32"/>
        <v>0.5257295611494764</v>
      </c>
      <c r="CS27" s="9">
        <f t="shared" si="33"/>
        <v>70.47385672914744</v>
      </c>
      <c r="CT27" s="9">
        <f t="shared" si="34"/>
        <v>58.80153533529013</v>
      </c>
      <c r="CU27" s="9">
        <f t="shared" si="35"/>
        <v>7.081314822642</v>
      </c>
      <c r="CV27" s="9">
        <f t="shared" si="36"/>
        <v>25.272295737555677</v>
      </c>
      <c r="CW27" s="9">
        <f t="shared" si="37"/>
        <v>13.639171570699354</v>
      </c>
      <c r="CX27" s="9">
        <f t="shared" si="38"/>
        <v>24.579770458757356</v>
      </c>
      <c r="CY27" s="9">
        <f t="shared" si="39"/>
        <v>21.70237669473616</v>
      </c>
      <c r="CZ27" s="9">
        <f t="shared" si="40"/>
        <v>7.725070715609454</v>
      </c>
      <c r="DA27" s="9">
        <f t="shared" si="16"/>
        <v>15.9854482087099</v>
      </c>
      <c r="DB27" s="9">
        <f t="shared" si="17"/>
        <v>2.0827945548807687</v>
      </c>
      <c r="DC27" s="9">
        <f t="shared" si="18"/>
        <v>3.002695483286441</v>
      </c>
      <c r="DD27" s="9">
        <f t="shared" si="19"/>
        <v>2.672919678763653</v>
      </c>
      <c r="DE27" s="9">
        <f t="shared" si="20"/>
        <v>3.7484062083576997</v>
      </c>
      <c r="DF27" s="9">
        <f t="shared" si="21"/>
        <v>55.90982111253301</v>
      </c>
      <c r="DG27" s="9">
        <f t="shared" si="22"/>
        <v>0.9066899011626325</v>
      </c>
      <c r="DH27" s="9">
        <f t="shared" si="23"/>
        <v>42.96294279412966</v>
      </c>
    </row>
    <row r="28" spans="2:112" ht="15.75">
      <c r="B28" s="14" t="s">
        <v>42</v>
      </c>
      <c r="C28" s="17">
        <v>34358</v>
      </c>
      <c r="D28" s="6">
        <v>34</v>
      </c>
      <c r="E28" s="6">
        <v>20</v>
      </c>
      <c r="F28" s="6">
        <v>0</v>
      </c>
      <c r="G28" s="6">
        <v>0</v>
      </c>
      <c r="H28" s="6">
        <v>35</v>
      </c>
      <c r="I28" s="6">
        <v>29</v>
      </c>
      <c r="J28" s="6">
        <v>2</v>
      </c>
      <c r="K28" s="6">
        <v>3</v>
      </c>
      <c r="L28" s="6">
        <v>1</v>
      </c>
      <c r="M28" s="6">
        <v>5</v>
      </c>
      <c r="N28" s="6">
        <v>2</v>
      </c>
      <c r="O28" s="6">
        <v>7</v>
      </c>
      <c r="P28" s="6">
        <v>2</v>
      </c>
      <c r="Q28" s="6">
        <v>0</v>
      </c>
      <c r="R28" s="17">
        <v>140</v>
      </c>
      <c r="S28" s="6">
        <v>3570</v>
      </c>
      <c r="T28" s="6">
        <v>2</v>
      </c>
      <c r="U28" s="6">
        <v>2</v>
      </c>
      <c r="V28" s="6">
        <v>3058</v>
      </c>
      <c r="W28" s="6">
        <v>526</v>
      </c>
      <c r="X28" s="6">
        <v>2</v>
      </c>
      <c r="Y28" s="17">
        <f t="shared" si="0"/>
        <v>7160</v>
      </c>
      <c r="Z28" s="6">
        <v>2</v>
      </c>
      <c r="AA28" s="6">
        <v>1</v>
      </c>
      <c r="AB28" s="6">
        <v>0</v>
      </c>
      <c r="AC28" s="6">
        <v>5</v>
      </c>
      <c r="AD28" s="16">
        <f t="shared" si="24"/>
        <v>8</v>
      </c>
      <c r="AE28" s="6">
        <v>1</v>
      </c>
      <c r="AF28" s="6">
        <v>0</v>
      </c>
      <c r="AG28" s="6">
        <v>1</v>
      </c>
      <c r="AH28" s="6">
        <v>74</v>
      </c>
      <c r="AI28" s="6">
        <v>0</v>
      </c>
      <c r="AJ28" s="6">
        <v>24</v>
      </c>
      <c r="AK28" s="6">
        <v>12</v>
      </c>
      <c r="AL28" s="6">
        <v>0</v>
      </c>
      <c r="AM28" s="6">
        <v>18</v>
      </c>
      <c r="AN28" s="6">
        <v>1</v>
      </c>
      <c r="AO28" s="6">
        <v>0</v>
      </c>
      <c r="AP28" s="6">
        <v>0</v>
      </c>
      <c r="AQ28" s="6">
        <v>49</v>
      </c>
      <c r="AR28" s="6">
        <v>0</v>
      </c>
      <c r="AS28" s="6">
        <v>10</v>
      </c>
      <c r="AT28" s="6">
        <v>121</v>
      </c>
      <c r="AU28" s="6">
        <v>2</v>
      </c>
      <c r="AV28" s="6">
        <v>70</v>
      </c>
      <c r="AW28" s="6">
        <v>258</v>
      </c>
      <c r="AX28" s="6">
        <v>125</v>
      </c>
      <c r="AY28" s="17">
        <v>383</v>
      </c>
      <c r="AZ28" s="26">
        <f t="shared" si="1"/>
        <v>383</v>
      </c>
      <c r="BA28" s="6">
        <v>86</v>
      </c>
      <c r="BB28" s="6">
        <v>3</v>
      </c>
      <c r="BC28" s="6">
        <v>14</v>
      </c>
      <c r="BD28" s="6">
        <v>1</v>
      </c>
      <c r="BE28" s="6">
        <v>5</v>
      </c>
      <c r="BF28" s="6">
        <v>2</v>
      </c>
      <c r="BG28" s="6">
        <v>0</v>
      </c>
      <c r="BH28" s="6">
        <v>87</v>
      </c>
      <c r="BI28" s="6">
        <v>24</v>
      </c>
      <c r="BJ28" s="17">
        <v>111</v>
      </c>
      <c r="BK28" s="6">
        <v>225</v>
      </c>
      <c r="BL28" s="6">
        <v>0</v>
      </c>
      <c r="BM28" s="26">
        <v>1308</v>
      </c>
      <c r="BN28" s="17">
        <v>257</v>
      </c>
      <c r="BO28" s="6">
        <v>1597</v>
      </c>
      <c r="BP28" s="6">
        <v>10341</v>
      </c>
      <c r="BQ28" s="6">
        <v>11938</v>
      </c>
      <c r="BR28" s="6">
        <v>6105</v>
      </c>
      <c r="BS28" s="6">
        <v>6723</v>
      </c>
      <c r="BT28" s="6">
        <v>12828</v>
      </c>
      <c r="BU28" s="17">
        <v>24766</v>
      </c>
      <c r="BV28" s="16">
        <f t="shared" si="2"/>
        <v>9592</v>
      </c>
      <c r="BX28" s="12">
        <f t="shared" si="3"/>
        <v>27.91780662436696</v>
      </c>
      <c r="BY28" s="9">
        <f t="shared" si="25"/>
        <v>20.839396938122125</v>
      </c>
      <c r="BZ28" s="9">
        <f t="shared" si="4"/>
        <v>1.1380173467605799</v>
      </c>
      <c r="CA28" s="9">
        <f t="shared" si="5"/>
        <v>0.32306886314686534</v>
      </c>
      <c r="CB28" s="9">
        <f t="shared" si="26"/>
        <v>0.4074742418068572</v>
      </c>
      <c r="CC28" s="9">
        <f t="shared" si="6"/>
        <v>3.806973630595494</v>
      </c>
      <c r="CD28" s="9">
        <f t="shared" si="7"/>
        <v>0.748006286745445</v>
      </c>
      <c r="CE28" s="31">
        <f t="shared" si="27"/>
        <v>1.461086209907445</v>
      </c>
      <c r="CF28" s="9">
        <f t="shared" si="8"/>
        <v>74.64553794829024</v>
      </c>
      <c r="CG28" s="9">
        <f t="shared" si="9"/>
        <v>4.076313594662218</v>
      </c>
      <c r="CH28" s="9">
        <f t="shared" si="10"/>
        <v>1.073811509591326</v>
      </c>
      <c r="CI28" s="9">
        <f t="shared" si="11"/>
        <v>0.08340283569641367</v>
      </c>
      <c r="CJ28" s="9">
        <f t="shared" si="12"/>
        <v>1.1572143452877397</v>
      </c>
      <c r="CK28" s="9">
        <f t="shared" si="13"/>
        <v>1.4595496246872393</v>
      </c>
      <c r="CL28" s="9">
        <f t="shared" si="14"/>
        <v>13.636363636363635</v>
      </c>
      <c r="CM28" s="9">
        <f t="shared" si="15"/>
        <v>2.6793160967472893</v>
      </c>
      <c r="CN28" s="31">
        <f t="shared" si="28"/>
        <v>5.2335279399499575</v>
      </c>
      <c r="CO28" s="9">
        <f t="shared" si="29"/>
        <v>49.86033519553072</v>
      </c>
      <c r="CP28" s="9">
        <f t="shared" si="30"/>
        <v>0.027932960893854747</v>
      </c>
      <c r="CQ28" s="9">
        <f t="shared" si="31"/>
        <v>49.88826815642458</v>
      </c>
      <c r="CR28" s="9">
        <f t="shared" si="32"/>
        <v>0.027932960893854747</v>
      </c>
      <c r="CS28" s="9">
        <f t="shared" si="33"/>
        <v>50.05586592178771</v>
      </c>
      <c r="CT28" s="9">
        <f t="shared" si="34"/>
        <v>14.676339285714285</v>
      </c>
      <c r="CU28" s="9">
        <f t="shared" si="35"/>
        <v>0.5221932114882507</v>
      </c>
      <c r="CV28" s="9">
        <f t="shared" si="36"/>
        <v>25.587467362924283</v>
      </c>
      <c r="CW28" s="9">
        <f t="shared" si="37"/>
        <v>7.83289817232376</v>
      </c>
      <c r="CX28" s="9">
        <f t="shared" si="38"/>
        <v>0.26109660574412535</v>
      </c>
      <c r="CY28" s="9">
        <f t="shared" si="39"/>
        <v>15.404699738903393</v>
      </c>
      <c r="CZ28" s="9">
        <f t="shared" si="40"/>
        <v>50.391644908616186</v>
      </c>
      <c r="DA28" s="9">
        <f t="shared" si="16"/>
        <v>4.6568484777926535</v>
      </c>
      <c r="DB28" s="9">
        <f t="shared" si="17"/>
        <v>1.4552651493102042</v>
      </c>
      <c r="DC28" s="9">
        <f t="shared" si="18"/>
        <v>2.037371209034286</v>
      </c>
      <c r="DD28" s="9">
        <f t="shared" si="19"/>
        <v>2.037371209034286</v>
      </c>
      <c r="DE28" s="9">
        <f t="shared" si="20"/>
        <v>2.728406610539445</v>
      </c>
      <c r="DF28" s="9">
        <f t="shared" si="21"/>
        <v>69.83805668016194</v>
      </c>
      <c r="DG28" s="9">
        <f t="shared" si="22"/>
        <v>2.0242914979757085</v>
      </c>
      <c r="DH28" s="9">
        <f t="shared" si="23"/>
        <v>28.13765182186235</v>
      </c>
    </row>
    <row r="29" spans="2:112" ht="15.75">
      <c r="B29" s="14" t="s">
        <v>84</v>
      </c>
      <c r="C29" s="17">
        <v>207585</v>
      </c>
      <c r="D29" s="6">
        <v>88</v>
      </c>
      <c r="E29" s="6">
        <v>180</v>
      </c>
      <c r="F29" s="6">
        <v>79</v>
      </c>
      <c r="G29" s="6">
        <v>273</v>
      </c>
      <c r="H29" s="6">
        <v>276</v>
      </c>
      <c r="I29" s="6">
        <v>1701</v>
      </c>
      <c r="J29" s="6">
        <v>15</v>
      </c>
      <c r="K29" s="6">
        <v>312</v>
      </c>
      <c r="L29" s="6">
        <v>103</v>
      </c>
      <c r="M29" s="6">
        <v>37</v>
      </c>
      <c r="N29" s="6">
        <v>12</v>
      </c>
      <c r="O29" s="6">
        <v>73</v>
      </c>
      <c r="P29" s="6">
        <v>20</v>
      </c>
      <c r="Q29" s="6">
        <v>41</v>
      </c>
      <c r="R29" s="17">
        <v>3210</v>
      </c>
      <c r="S29" s="6">
        <v>11941</v>
      </c>
      <c r="T29" s="6">
        <v>1046</v>
      </c>
      <c r="U29" s="6">
        <v>137</v>
      </c>
      <c r="V29" s="6">
        <v>16465</v>
      </c>
      <c r="W29" s="6">
        <v>23832</v>
      </c>
      <c r="X29" s="6">
        <v>76</v>
      </c>
      <c r="Y29" s="17">
        <f t="shared" si="0"/>
        <v>53497</v>
      </c>
      <c r="Z29" s="6">
        <v>0</v>
      </c>
      <c r="AA29" s="6">
        <v>1</v>
      </c>
      <c r="AB29" s="6">
        <v>0</v>
      </c>
      <c r="AC29" s="6">
        <v>1</v>
      </c>
      <c r="AD29" s="16">
        <f t="shared" si="24"/>
        <v>2</v>
      </c>
      <c r="AE29" s="6">
        <v>147</v>
      </c>
      <c r="AF29" s="6">
        <v>25</v>
      </c>
      <c r="AG29" s="6">
        <v>611</v>
      </c>
      <c r="AH29" s="6">
        <v>1348</v>
      </c>
      <c r="AI29" s="6">
        <v>17</v>
      </c>
      <c r="AJ29" s="6">
        <v>1427</v>
      </c>
      <c r="AK29" s="6">
        <v>649</v>
      </c>
      <c r="AL29" s="6">
        <v>35</v>
      </c>
      <c r="AM29" s="6">
        <v>1737</v>
      </c>
      <c r="AN29" s="6">
        <v>987</v>
      </c>
      <c r="AO29" s="6">
        <v>10</v>
      </c>
      <c r="AP29" s="6">
        <v>1035</v>
      </c>
      <c r="AQ29" s="6">
        <v>1286</v>
      </c>
      <c r="AR29" s="6">
        <v>18</v>
      </c>
      <c r="AS29" s="6">
        <v>1152</v>
      </c>
      <c r="AT29" s="6">
        <v>194</v>
      </c>
      <c r="AU29" s="6">
        <v>11</v>
      </c>
      <c r="AV29" s="6">
        <v>319</v>
      </c>
      <c r="AW29" s="6">
        <v>4611</v>
      </c>
      <c r="AX29" s="6">
        <v>6397</v>
      </c>
      <c r="AY29" s="17">
        <v>11008</v>
      </c>
      <c r="AZ29" s="26">
        <f t="shared" si="1"/>
        <v>11008</v>
      </c>
      <c r="BA29" s="6">
        <v>1217</v>
      </c>
      <c r="BB29" s="6">
        <v>108</v>
      </c>
      <c r="BC29" s="6">
        <v>644</v>
      </c>
      <c r="BD29" s="6">
        <v>345</v>
      </c>
      <c r="BE29" s="6">
        <v>82</v>
      </c>
      <c r="BF29" s="6">
        <v>514</v>
      </c>
      <c r="BG29" s="6">
        <v>56</v>
      </c>
      <c r="BH29" s="6">
        <v>1562</v>
      </c>
      <c r="BI29" s="6">
        <v>1404</v>
      </c>
      <c r="BJ29" s="17">
        <v>2966</v>
      </c>
      <c r="BK29" s="6">
        <v>1878</v>
      </c>
      <c r="BL29" s="6">
        <v>478</v>
      </c>
      <c r="BM29" s="26">
        <v>2356</v>
      </c>
      <c r="BN29" s="17">
        <v>22741</v>
      </c>
      <c r="BO29" s="6">
        <v>3226</v>
      </c>
      <c r="BP29" s="6">
        <v>37790</v>
      </c>
      <c r="BQ29" s="6">
        <v>41016</v>
      </c>
      <c r="BR29" s="6">
        <v>34284</v>
      </c>
      <c r="BS29" s="6">
        <v>36505</v>
      </c>
      <c r="BT29" s="6">
        <v>70789</v>
      </c>
      <c r="BU29" s="17">
        <v>111805</v>
      </c>
      <c r="BV29" s="16">
        <f t="shared" si="2"/>
        <v>95780</v>
      </c>
      <c r="BX29" s="12">
        <f t="shared" si="3"/>
        <v>46.14013536623552</v>
      </c>
      <c r="BY29" s="9">
        <f t="shared" si="25"/>
        <v>25.771129898595756</v>
      </c>
      <c r="BZ29" s="9">
        <f t="shared" si="4"/>
        <v>5.303851434352193</v>
      </c>
      <c r="CA29" s="9">
        <f t="shared" si="5"/>
        <v>1.428812293759183</v>
      </c>
      <c r="CB29" s="9">
        <f t="shared" si="26"/>
        <v>1.546354505383337</v>
      </c>
      <c r="CC29" s="9">
        <f t="shared" si="6"/>
        <v>1.134956764698798</v>
      </c>
      <c r="CD29" s="9">
        <f t="shared" si="7"/>
        <v>10.95503046944625</v>
      </c>
      <c r="CE29" s="31">
        <f t="shared" si="27"/>
        <v>6.732663728111376</v>
      </c>
      <c r="CF29" s="9">
        <f t="shared" si="8"/>
        <v>55.85404050950093</v>
      </c>
      <c r="CG29" s="9">
        <f t="shared" si="9"/>
        <v>11.495092921277928</v>
      </c>
      <c r="CH29" s="9">
        <f t="shared" si="10"/>
        <v>2.1142200877009816</v>
      </c>
      <c r="CI29" s="9">
        <f t="shared" si="11"/>
        <v>0.9824598037168512</v>
      </c>
      <c r="CJ29" s="9">
        <f t="shared" si="12"/>
        <v>3.096679891417833</v>
      </c>
      <c r="CK29" s="9">
        <f t="shared" si="13"/>
        <v>3.351430361244519</v>
      </c>
      <c r="CL29" s="9">
        <f t="shared" si="14"/>
        <v>2.459803716851117</v>
      </c>
      <c r="CM29" s="9">
        <f t="shared" si="15"/>
        <v>23.742952599707664</v>
      </c>
      <c r="CN29" s="31">
        <f t="shared" si="28"/>
        <v>14.591772812695762</v>
      </c>
      <c r="CO29" s="9">
        <f t="shared" si="29"/>
        <v>22.320877806232126</v>
      </c>
      <c r="CP29" s="9">
        <f t="shared" si="30"/>
        <v>1.955249827093108</v>
      </c>
      <c r="CQ29" s="9">
        <f t="shared" si="31"/>
        <v>24.276127633325235</v>
      </c>
      <c r="CR29" s="9">
        <f t="shared" si="32"/>
        <v>0.25608912649307436</v>
      </c>
      <c r="CS29" s="9">
        <f t="shared" si="33"/>
        <v>75.32571919920743</v>
      </c>
      <c r="CT29" s="9">
        <f t="shared" si="34"/>
        <v>59.14087897362087</v>
      </c>
      <c r="CU29" s="9">
        <f t="shared" si="35"/>
        <v>7.113008720930232</v>
      </c>
      <c r="CV29" s="9">
        <f t="shared" si="36"/>
        <v>25.363372093023255</v>
      </c>
      <c r="CW29" s="9">
        <f t="shared" si="37"/>
        <v>21.99309593023256</v>
      </c>
      <c r="CX29" s="9">
        <f t="shared" si="38"/>
        <v>18.459302325581394</v>
      </c>
      <c r="CY29" s="9">
        <f t="shared" si="39"/>
        <v>22.311046511627907</v>
      </c>
      <c r="CZ29" s="9">
        <f t="shared" si="40"/>
        <v>4.7601744186046515</v>
      </c>
      <c r="DA29" s="9">
        <f t="shared" si="16"/>
        <v>8.815665871811547</v>
      </c>
      <c r="DB29" s="9">
        <f t="shared" si="17"/>
        <v>1.7824023893826626</v>
      </c>
      <c r="DC29" s="9">
        <f t="shared" si="18"/>
        <v>2.360478839993256</v>
      </c>
      <c r="DD29" s="9">
        <f t="shared" si="19"/>
        <v>3.516631741214442</v>
      </c>
      <c r="DE29" s="9">
        <f t="shared" si="20"/>
        <v>3.8989108477305794</v>
      </c>
      <c r="DF29" s="9">
        <f t="shared" si="21"/>
        <v>44.17489623586661</v>
      </c>
      <c r="DG29" s="9">
        <f t="shared" si="22"/>
        <v>2.18978102189781</v>
      </c>
      <c r="DH29" s="9">
        <f t="shared" si="23"/>
        <v>53.23457850293401</v>
      </c>
    </row>
    <row r="30" spans="1:112" s="3" customFormat="1" ht="15.75">
      <c r="A30" s="40"/>
      <c r="B30" s="14" t="s">
        <v>139</v>
      </c>
      <c r="C30" s="17">
        <v>332613</v>
      </c>
      <c r="D30" s="6">
        <v>436</v>
      </c>
      <c r="E30" s="6">
        <v>163</v>
      </c>
      <c r="F30" s="6">
        <v>194</v>
      </c>
      <c r="G30" s="6">
        <v>390</v>
      </c>
      <c r="H30" s="6">
        <v>519</v>
      </c>
      <c r="I30" s="6">
        <v>1844</v>
      </c>
      <c r="J30" s="6">
        <v>4</v>
      </c>
      <c r="K30" s="6">
        <v>324</v>
      </c>
      <c r="L30" s="6">
        <v>139</v>
      </c>
      <c r="M30" s="6">
        <v>63</v>
      </c>
      <c r="N30" s="6">
        <v>24</v>
      </c>
      <c r="O30" s="6">
        <v>110</v>
      </c>
      <c r="P30" s="6">
        <v>28</v>
      </c>
      <c r="Q30" s="6">
        <v>63</v>
      </c>
      <c r="R30" s="17">
        <v>4301</v>
      </c>
      <c r="S30" s="6">
        <v>30129</v>
      </c>
      <c r="T30" s="6">
        <v>499</v>
      </c>
      <c r="U30" s="6">
        <v>593</v>
      </c>
      <c r="V30" s="6">
        <v>26879</v>
      </c>
      <c r="W30" s="6">
        <v>39335</v>
      </c>
      <c r="X30" s="6">
        <v>101</v>
      </c>
      <c r="Y30" s="17">
        <f t="shared" si="0"/>
        <v>97536</v>
      </c>
      <c r="Z30" s="6">
        <v>1</v>
      </c>
      <c r="AA30" s="6">
        <v>6</v>
      </c>
      <c r="AB30" s="6">
        <v>13</v>
      </c>
      <c r="AC30" s="6">
        <v>63</v>
      </c>
      <c r="AD30" s="16">
        <f t="shared" si="24"/>
        <v>83</v>
      </c>
      <c r="AE30" s="6">
        <v>270</v>
      </c>
      <c r="AF30" s="6">
        <v>43</v>
      </c>
      <c r="AG30" s="6">
        <v>571</v>
      </c>
      <c r="AH30" s="6">
        <v>1883</v>
      </c>
      <c r="AI30" s="6">
        <v>31</v>
      </c>
      <c r="AJ30" s="6">
        <v>2058</v>
      </c>
      <c r="AK30" s="6">
        <v>878</v>
      </c>
      <c r="AL30" s="6">
        <v>24</v>
      </c>
      <c r="AM30" s="6">
        <v>1537</v>
      </c>
      <c r="AN30" s="6">
        <v>942</v>
      </c>
      <c r="AO30" s="6">
        <v>16</v>
      </c>
      <c r="AP30" s="6">
        <v>970</v>
      </c>
      <c r="AQ30" s="6">
        <v>2098</v>
      </c>
      <c r="AR30" s="6">
        <v>24</v>
      </c>
      <c r="AS30" s="6">
        <v>1464</v>
      </c>
      <c r="AT30" s="6">
        <v>406</v>
      </c>
      <c r="AU30" s="6">
        <v>23</v>
      </c>
      <c r="AV30" s="6">
        <v>305</v>
      </c>
      <c r="AW30" s="6">
        <v>6477</v>
      </c>
      <c r="AX30" s="6">
        <v>7066</v>
      </c>
      <c r="AY30" s="17">
        <v>13543</v>
      </c>
      <c r="AZ30" s="26">
        <f t="shared" si="1"/>
        <v>13543</v>
      </c>
      <c r="BA30" s="6">
        <v>1243</v>
      </c>
      <c r="BB30" s="6">
        <v>60</v>
      </c>
      <c r="BC30" s="6">
        <v>865</v>
      </c>
      <c r="BD30" s="6">
        <v>113</v>
      </c>
      <c r="BE30" s="6">
        <v>145</v>
      </c>
      <c r="BF30" s="6">
        <v>349</v>
      </c>
      <c r="BG30" s="6">
        <v>66</v>
      </c>
      <c r="BH30" s="6">
        <v>1356</v>
      </c>
      <c r="BI30" s="6">
        <v>1485</v>
      </c>
      <c r="BJ30" s="17">
        <v>2841</v>
      </c>
      <c r="BK30" s="6">
        <v>1342</v>
      </c>
      <c r="BL30" s="6">
        <v>451</v>
      </c>
      <c r="BM30" s="26">
        <v>1793</v>
      </c>
      <c r="BN30" s="17">
        <v>22843</v>
      </c>
      <c r="BO30" s="6">
        <v>5956</v>
      </c>
      <c r="BP30" s="6">
        <v>68117</v>
      </c>
      <c r="BQ30" s="6">
        <v>74073</v>
      </c>
      <c r="BR30" s="6">
        <v>56705</v>
      </c>
      <c r="BS30" s="6">
        <v>58895</v>
      </c>
      <c r="BT30" s="6">
        <v>115600</v>
      </c>
      <c r="BU30" s="17">
        <v>189673</v>
      </c>
      <c r="BV30" s="16">
        <f t="shared" si="2"/>
        <v>142940</v>
      </c>
      <c r="BW30" s="16"/>
      <c r="BX30" s="12">
        <f t="shared" si="3"/>
        <v>42.974868691241774</v>
      </c>
      <c r="BY30" s="9">
        <f t="shared" si="25"/>
        <v>29.3241695303551</v>
      </c>
      <c r="BZ30" s="9">
        <f t="shared" si="4"/>
        <v>4.096652866845252</v>
      </c>
      <c r="CA30" s="9">
        <f t="shared" si="5"/>
        <v>0.854145809093451</v>
      </c>
      <c r="CB30" s="9">
        <f t="shared" si="26"/>
        <v>1.2930943769485859</v>
      </c>
      <c r="CC30" s="9">
        <f t="shared" si="6"/>
        <v>0.539064919290587</v>
      </c>
      <c r="CD30" s="9">
        <f t="shared" si="7"/>
        <v>6.867741188708799</v>
      </c>
      <c r="CE30" s="31">
        <f t="shared" si="27"/>
        <v>4.950798675938703</v>
      </c>
      <c r="CF30" s="9">
        <f t="shared" si="8"/>
        <v>68.2356233384637</v>
      </c>
      <c r="CG30" s="9">
        <f t="shared" si="9"/>
        <v>9.532671050790542</v>
      </c>
      <c r="CH30" s="9">
        <f t="shared" si="10"/>
        <v>1.5628935217573807</v>
      </c>
      <c r="CI30" s="9">
        <f t="shared" si="11"/>
        <v>0.42465370085350496</v>
      </c>
      <c r="CJ30" s="9">
        <f t="shared" si="12"/>
        <v>1.9875472226108855</v>
      </c>
      <c r="CK30" s="9">
        <f t="shared" si="13"/>
        <v>3.0089548062123965</v>
      </c>
      <c r="CL30" s="9">
        <f t="shared" si="14"/>
        <v>1.2543724639708969</v>
      </c>
      <c r="CM30" s="9">
        <f t="shared" si="15"/>
        <v>15.980831117951588</v>
      </c>
      <c r="CN30" s="31">
        <f t="shared" si="28"/>
        <v>11.520218273401428</v>
      </c>
      <c r="CO30" s="9">
        <f t="shared" si="29"/>
        <v>30.890132874015748</v>
      </c>
      <c r="CP30" s="9">
        <f t="shared" si="30"/>
        <v>0.511605971128609</v>
      </c>
      <c r="CQ30" s="9">
        <f t="shared" si="31"/>
        <v>31.401738845144354</v>
      </c>
      <c r="CR30" s="9">
        <f t="shared" si="32"/>
        <v>0.6079806430446194</v>
      </c>
      <c r="CS30" s="9">
        <f t="shared" si="33"/>
        <v>67.88672900262466</v>
      </c>
      <c r="CT30" s="9">
        <f t="shared" si="34"/>
        <v>59.40586582897877</v>
      </c>
      <c r="CU30" s="9">
        <f t="shared" si="35"/>
        <v>6.527357306357528</v>
      </c>
      <c r="CV30" s="9">
        <f t="shared" si="36"/>
        <v>29.32880454847523</v>
      </c>
      <c r="CW30" s="9">
        <f t="shared" si="37"/>
        <v>18.009303699328065</v>
      </c>
      <c r="CX30" s="9">
        <f t="shared" si="38"/>
        <v>14.236136749612346</v>
      </c>
      <c r="CY30" s="9">
        <f t="shared" si="39"/>
        <v>26.478623643210515</v>
      </c>
      <c r="CZ30" s="9">
        <f t="shared" si="40"/>
        <v>5.419774053016319</v>
      </c>
      <c r="DA30" s="9">
        <f t="shared" si="16"/>
        <v>8.658711475498553</v>
      </c>
      <c r="DB30" s="9">
        <f t="shared" si="17"/>
        <v>1.8940931352653083</v>
      </c>
      <c r="DC30" s="9">
        <f t="shared" si="18"/>
        <v>2.615652424890188</v>
      </c>
      <c r="DD30" s="9">
        <f t="shared" si="19"/>
        <v>3.3071467441140303</v>
      </c>
      <c r="DE30" s="9">
        <f t="shared" si="20"/>
        <v>4.489619377162629</v>
      </c>
      <c r="DF30" s="9">
        <f t="shared" si="21"/>
        <v>47.808837890625</v>
      </c>
      <c r="DG30" s="9">
        <f t="shared" si="22"/>
        <v>2.23388671875</v>
      </c>
      <c r="DH30" s="9">
        <f t="shared" si="23"/>
        <v>49.554443359375</v>
      </c>
    </row>
    <row r="31" spans="1:112" s="3" customFormat="1" ht="15.75">
      <c r="A31" s="40"/>
      <c r="B31" s="14" t="s">
        <v>130</v>
      </c>
      <c r="C31" s="17">
        <v>215526</v>
      </c>
      <c r="D31" s="6">
        <v>107</v>
      </c>
      <c r="E31" s="6">
        <v>102</v>
      </c>
      <c r="F31" s="6">
        <v>77</v>
      </c>
      <c r="G31" s="6">
        <v>282</v>
      </c>
      <c r="H31" s="6">
        <v>260</v>
      </c>
      <c r="I31" s="6">
        <v>1015</v>
      </c>
      <c r="J31" s="6">
        <v>3</v>
      </c>
      <c r="K31" s="6">
        <v>267</v>
      </c>
      <c r="L31" s="6">
        <v>68</v>
      </c>
      <c r="M31" s="6">
        <v>44</v>
      </c>
      <c r="N31" s="6">
        <v>12</v>
      </c>
      <c r="O31" s="6">
        <v>108</v>
      </c>
      <c r="P31" s="6">
        <v>26</v>
      </c>
      <c r="Q31" s="6">
        <v>32</v>
      </c>
      <c r="R31" s="17">
        <v>2403</v>
      </c>
      <c r="S31" s="6">
        <v>29480</v>
      </c>
      <c r="T31" s="6">
        <v>889</v>
      </c>
      <c r="U31" s="6">
        <v>63</v>
      </c>
      <c r="V31" s="6">
        <v>20954</v>
      </c>
      <c r="W31" s="6">
        <v>27181</v>
      </c>
      <c r="X31" s="6">
        <v>13</v>
      </c>
      <c r="Y31" s="17">
        <f t="shared" si="0"/>
        <v>78580</v>
      </c>
      <c r="Z31" s="6">
        <v>1</v>
      </c>
      <c r="AA31" s="6">
        <v>0</v>
      </c>
      <c r="AB31" s="6">
        <v>0</v>
      </c>
      <c r="AC31" s="6">
        <v>2</v>
      </c>
      <c r="AD31" s="16">
        <f t="shared" si="24"/>
        <v>3</v>
      </c>
      <c r="AE31" s="6">
        <v>575</v>
      </c>
      <c r="AF31" s="6">
        <v>4</v>
      </c>
      <c r="AG31" s="6">
        <v>377</v>
      </c>
      <c r="AH31" s="6">
        <v>1127</v>
      </c>
      <c r="AI31" s="6">
        <v>9</v>
      </c>
      <c r="AJ31" s="6">
        <v>735</v>
      </c>
      <c r="AK31" s="6">
        <v>248</v>
      </c>
      <c r="AL31" s="6">
        <v>3</v>
      </c>
      <c r="AM31" s="6">
        <v>417</v>
      </c>
      <c r="AN31" s="6">
        <v>817</v>
      </c>
      <c r="AO31" s="6">
        <v>6</v>
      </c>
      <c r="AP31" s="6">
        <v>508</v>
      </c>
      <c r="AQ31" s="6">
        <v>2124</v>
      </c>
      <c r="AR31" s="6">
        <v>4</v>
      </c>
      <c r="AS31" s="6">
        <v>1138</v>
      </c>
      <c r="AT31" s="6">
        <v>447</v>
      </c>
      <c r="AU31" s="6">
        <v>6</v>
      </c>
      <c r="AV31" s="6">
        <v>173</v>
      </c>
      <c r="AW31" s="6">
        <f>+AT31+AQ31+AN31+AK31+AH31+AE31</f>
        <v>5338</v>
      </c>
      <c r="AX31" s="6">
        <v>3380</v>
      </c>
      <c r="AY31" s="17">
        <f>SUM(AW31:AX31)</f>
        <v>8718</v>
      </c>
      <c r="AZ31" s="26">
        <f t="shared" si="1"/>
        <v>8718</v>
      </c>
      <c r="BA31" s="6">
        <v>860</v>
      </c>
      <c r="BB31" s="6">
        <v>8</v>
      </c>
      <c r="BC31" s="6">
        <v>364</v>
      </c>
      <c r="BD31" s="6">
        <v>118</v>
      </c>
      <c r="BE31" s="6">
        <v>5</v>
      </c>
      <c r="BF31" s="6">
        <v>55</v>
      </c>
      <c r="BG31" s="6">
        <v>61</v>
      </c>
      <c r="BH31" s="6">
        <v>978</v>
      </c>
      <c r="BI31" s="6">
        <f>+BG31+BF31+BE31+BC31+BB31</f>
        <v>493</v>
      </c>
      <c r="BJ31" s="17">
        <v>1471</v>
      </c>
      <c r="BK31" s="6">
        <v>154</v>
      </c>
      <c r="BL31" s="6">
        <v>467</v>
      </c>
      <c r="BM31" s="26">
        <v>621</v>
      </c>
      <c r="BN31" s="17">
        <v>15471</v>
      </c>
      <c r="BO31" s="6">
        <v>3748</v>
      </c>
      <c r="BP31" s="6">
        <v>35743</v>
      </c>
      <c r="BQ31" s="6">
        <v>39491</v>
      </c>
      <c r="BR31" s="6">
        <v>33726</v>
      </c>
      <c r="BS31" s="6">
        <v>35042</v>
      </c>
      <c r="BT31" s="6">
        <v>68768</v>
      </c>
      <c r="BU31" s="17">
        <v>108259</v>
      </c>
      <c r="BV31" s="16">
        <f t="shared" si="2"/>
        <v>107267</v>
      </c>
      <c r="BW31" s="16"/>
      <c r="BX31" s="12">
        <f t="shared" si="3"/>
        <v>49.76986535267206</v>
      </c>
      <c r="BY31" s="9">
        <f t="shared" si="25"/>
        <v>36.45963828030029</v>
      </c>
      <c r="BZ31" s="9">
        <f t="shared" si="4"/>
        <v>4.046379555134879</v>
      </c>
      <c r="CA31" s="9">
        <f t="shared" si="5"/>
        <v>0.6825162625390904</v>
      </c>
      <c r="CB31" s="9">
        <f t="shared" si="26"/>
        <v>1.1149466885665766</v>
      </c>
      <c r="CC31" s="9">
        <f t="shared" si="6"/>
        <v>0.28813229030372206</v>
      </c>
      <c r="CD31" s="9">
        <f t="shared" si="7"/>
        <v>7.17825227582751</v>
      </c>
      <c r="CE31" s="31">
        <f t="shared" si="27"/>
        <v>4.72889581767397</v>
      </c>
      <c r="CF31" s="9">
        <f t="shared" si="8"/>
        <v>73.25645352251857</v>
      </c>
      <c r="CG31" s="9">
        <f t="shared" si="9"/>
        <v>8.130179831635079</v>
      </c>
      <c r="CH31" s="9">
        <f t="shared" si="10"/>
        <v>1.2054033393308288</v>
      </c>
      <c r="CI31" s="9">
        <f t="shared" si="11"/>
        <v>0.1659410629550561</v>
      </c>
      <c r="CJ31" s="9">
        <f t="shared" si="12"/>
        <v>1.3713444022858847</v>
      </c>
      <c r="CK31" s="9">
        <f t="shared" si="13"/>
        <v>2.240204349893257</v>
      </c>
      <c r="CL31" s="9">
        <f t="shared" si="14"/>
        <v>0.5789292140173585</v>
      </c>
      <c r="CM31" s="9">
        <f t="shared" si="15"/>
        <v>14.422888679649844</v>
      </c>
      <c r="CN31" s="31">
        <f t="shared" si="28"/>
        <v>9.501524233920964</v>
      </c>
      <c r="CO31" s="9">
        <f t="shared" si="29"/>
        <v>37.51590735556121</v>
      </c>
      <c r="CP31" s="9">
        <f t="shared" si="30"/>
        <v>1.1313311275133622</v>
      </c>
      <c r="CQ31" s="9">
        <f t="shared" si="31"/>
        <v>38.647238483074574</v>
      </c>
      <c r="CR31" s="9">
        <f t="shared" si="32"/>
        <v>0.08017307202850599</v>
      </c>
      <c r="CS31" s="9">
        <f t="shared" si="33"/>
        <v>61.25604479511326</v>
      </c>
      <c r="CT31" s="9">
        <f t="shared" si="34"/>
        <v>56.4682663342682</v>
      </c>
      <c r="CU31" s="9">
        <f t="shared" si="35"/>
        <v>10.965817848130305</v>
      </c>
      <c r="CV31" s="9">
        <f t="shared" si="36"/>
        <v>21.461344345033265</v>
      </c>
      <c r="CW31" s="9">
        <f t="shared" si="37"/>
        <v>7.662307868777242</v>
      </c>
      <c r="CX31" s="9">
        <f t="shared" si="38"/>
        <v>15.267263133746273</v>
      </c>
      <c r="CY31" s="9">
        <f t="shared" si="39"/>
        <v>37.46272080752466</v>
      </c>
      <c r="CZ31" s="9">
        <f t="shared" si="40"/>
        <v>7.180545996788254</v>
      </c>
      <c r="DA31" s="9">
        <f t="shared" si="16"/>
        <v>10.300381392500208</v>
      </c>
      <c r="DB31" s="9">
        <f t="shared" si="17"/>
        <v>2.041517032747789</v>
      </c>
      <c r="DC31" s="9">
        <f t="shared" si="18"/>
        <v>2.598294405315368</v>
      </c>
      <c r="DD31" s="9">
        <f t="shared" si="19"/>
        <v>5.01099635310821</v>
      </c>
      <c r="DE31" s="9">
        <f t="shared" si="20"/>
        <v>3.780828292228944</v>
      </c>
      <c r="DF31" s="9">
        <f t="shared" si="21"/>
        <v>61.98841888310923</v>
      </c>
      <c r="DG31" s="9">
        <f t="shared" si="22"/>
        <v>0.4416527627833938</v>
      </c>
      <c r="DH31" s="9">
        <f t="shared" si="23"/>
        <v>36.97124349788988</v>
      </c>
    </row>
    <row r="32" spans="2:112" ht="15.75">
      <c r="B32" s="14" t="s">
        <v>94</v>
      </c>
      <c r="C32" s="17">
        <v>775030</v>
      </c>
      <c r="D32" s="6">
        <v>880</v>
      </c>
      <c r="E32" s="6">
        <v>2922</v>
      </c>
      <c r="F32" s="6">
        <v>330</v>
      </c>
      <c r="G32" s="6">
        <v>1853</v>
      </c>
      <c r="H32" s="6">
        <v>2137</v>
      </c>
      <c r="I32" s="6">
        <v>10707</v>
      </c>
      <c r="J32" s="6">
        <v>197</v>
      </c>
      <c r="K32" s="6">
        <v>1715</v>
      </c>
      <c r="L32" s="6">
        <v>797</v>
      </c>
      <c r="M32" s="6">
        <v>556</v>
      </c>
      <c r="N32" s="6">
        <v>141</v>
      </c>
      <c r="O32" s="6">
        <v>493</v>
      </c>
      <c r="P32" s="6">
        <v>218</v>
      </c>
      <c r="Q32" s="6">
        <v>591</v>
      </c>
      <c r="R32" s="17">
        <v>23537</v>
      </c>
      <c r="S32" s="6">
        <v>53284</v>
      </c>
      <c r="T32" s="6">
        <v>2032</v>
      </c>
      <c r="U32" s="6">
        <v>658</v>
      </c>
      <c r="V32" s="6">
        <v>42933</v>
      </c>
      <c r="W32" s="6">
        <v>76341</v>
      </c>
      <c r="X32" s="6">
        <v>182</v>
      </c>
      <c r="Y32" s="17">
        <f t="shared" si="0"/>
        <v>175430</v>
      </c>
      <c r="Z32" s="6">
        <v>2</v>
      </c>
      <c r="AA32" s="6">
        <v>13</v>
      </c>
      <c r="AB32" s="6">
        <v>10</v>
      </c>
      <c r="AC32" s="6">
        <v>29</v>
      </c>
      <c r="AD32" s="16">
        <f t="shared" si="24"/>
        <v>54</v>
      </c>
      <c r="AE32" s="6">
        <v>1113</v>
      </c>
      <c r="AF32" s="6">
        <v>65</v>
      </c>
      <c r="AG32" s="6">
        <v>6202</v>
      </c>
      <c r="AH32" s="6">
        <v>4415</v>
      </c>
      <c r="AI32" s="6">
        <v>308</v>
      </c>
      <c r="AJ32" s="6">
        <v>16823</v>
      </c>
      <c r="AK32" s="6">
        <v>2598</v>
      </c>
      <c r="AL32" s="6">
        <v>167</v>
      </c>
      <c r="AM32" s="6">
        <v>6580</v>
      </c>
      <c r="AN32" s="6">
        <v>3349</v>
      </c>
      <c r="AO32" s="6">
        <v>26</v>
      </c>
      <c r="AP32" s="6">
        <v>3791</v>
      </c>
      <c r="AQ32" s="6">
        <v>6132</v>
      </c>
      <c r="AR32" s="6">
        <v>146</v>
      </c>
      <c r="AS32" s="6">
        <v>20786</v>
      </c>
      <c r="AT32" s="6">
        <v>2093</v>
      </c>
      <c r="AU32" s="6">
        <v>63</v>
      </c>
      <c r="AV32" s="6">
        <v>4647</v>
      </c>
      <c r="AW32" s="6">
        <v>19700</v>
      </c>
      <c r="AX32" s="6">
        <v>59604</v>
      </c>
      <c r="AY32" s="17">
        <v>79304</v>
      </c>
      <c r="AZ32" s="26">
        <f t="shared" si="1"/>
        <v>79304</v>
      </c>
      <c r="BA32" s="6">
        <v>3580</v>
      </c>
      <c r="BB32" s="6">
        <v>3345</v>
      </c>
      <c r="BC32" s="6">
        <v>8125</v>
      </c>
      <c r="BD32" s="6">
        <v>619</v>
      </c>
      <c r="BE32" s="6">
        <v>1751</v>
      </c>
      <c r="BF32" s="6">
        <v>3573</v>
      </c>
      <c r="BG32" s="6">
        <v>486</v>
      </c>
      <c r="BH32" s="6">
        <v>4199</v>
      </c>
      <c r="BI32" s="6">
        <v>17280</v>
      </c>
      <c r="BJ32" s="17">
        <v>21479</v>
      </c>
      <c r="BK32" s="6">
        <v>3787</v>
      </c>
      <c r="BL32" s="6">
        <v>2839</v>
      </c>
      <c r="BM32" s="26">
        <v>6626</v>
      </c>
      <c r="BN32" s="17">
        <v>93953</v>
      </c>
      <c r="BO32" s="6">
        <v>11997</v>
      </c>
      <c r="BP32" s="6">
        <v>140738</v>
      </c>
      <c r="BQ32" s="6">
        <v>152735</v>
      </c>
      <c r="BR32" s="6">
        <v>107142</v>
      </c>
      <c r="BS32" s="6">
        <v>114770</v>
      </c>
      <c r="BT32" s="6">
        <v>221912</v>
      </c>
      <c r="BU32" s="17">
        <v>374647</v>
      </c>
      <c r="BV32" s="16">
        <f t="shared" si="2"/>
        <v>400383</v>
      </c>
      <c r="BX32" s="12">
        <f t="shared" si="3"/>
        <v>51.660322826213175</v>
      </c>
      <c r="BY32" s="9">
        <f t="shared" si="25"/>
        <v>22.63525282892275</v>
      </c>
      <c r="BZ32" s="9">
        <f t="shared" si="4"/>
        <v>10.239345573719728</v>
      </c>
      <c r="CA32" s="9">
        <f t="shared" si="5"/>
        <v>2.771376591873863</v>
      </c>
      <c r="CB32" s="9">
        <f t="shared" si="26"/>
        <v>3.0369147000761263</v>
      </c>
      <c r="CC32" s="9">
        <f t="shared" si="6"/>
        <v>0.8549346476910571</v>
      </c>
      <c r="CD32" s="9">
        <f t="shared" si="7"/>
        <v>12.122498483929654</v>
      </c>
      <c r="CE32" s="31">
        <f t="shared" si="27"/>
        <v>13.010722165593592</v>
      </c>
      <c r="CF32" s="9">
        <f t="shared" si="8"/>
        <v>43.81554661411698</v>
      </c>
      <c r="CG32" s="9">
        <f t="shared" si="9"/>
        <v>19.82052185032831</v>
      </c>
      <c r="CH32" s="9">
        <f t="shared" si="10"/>
        <v>3.880284627469198</v>
      </c>
      <c r="CI32" s="9">
        <f t="shared" si="11"/>
        <v>1.4843287552168798</v>
      </c>
      <c r="CJ32" s="9">
        <f t="shared" si="12"/>
        <v>5.364613382686078</v>
      </c>
      <c r="CK32" s="9">
        <f t="shared" si="13"/>
        <v>5.878621220181676</v>
      </c>
      <c r="CL32" s="9">
        <f t="shared" si="14"/>
        <v>1.654915418486799</v>
      </c>
      <c r="CM32" s="9">
        <f t="shared" si="15"/>
        <v>23.465781514200152</v>
      </c>
      <c r="CN32" s="31">
        <f t="shared" si="28"/>
        <v>25.185135233014385</v>
      </c>
      <c r="CO32" s="9">
        <f t="shared" si="29"/>
        <v>30.373368295046454</v>
      </c>
      <c r="CP32" s="9">
        <f t="shared" si="30"/>
        <v>1.1582967565410707</v>
      </c>
      <c r="CQ32" s="9">
        <f t="shared" si="31"/>
        <v>31.531665051587527</v>
      </c>
      <c r="CR32" s="9">
        <f t="shared" si="32"/>
        <v>0.37507837884056316</v>
      </c>
      <c r="CS32" s="9">
        <f t="shared" si="33"/>
        <v>67.98951148606281</v>
      </c>
      <c r="CT32" s="9">
        <f t="shared" si="34"/>
        <v>64.00472860807888</v>
      </c>
      <c r="CU32" s="9">
        <f t="shared" si="35"/>
        <v>9.305961868253808</v>
      </c>
      <c r="CV32" s="9">
        <f t="shared" si="36"/>
        <v>27.168869161706848</v>
      </c>
      <c r="CW32" s="9">
        <f t="shared" si="37"/>
        <v>11.783768788459598</v>
      </c>
      <c r="CX32" s="9">
        <f t="shared" si="38"/>
        <v>9.036114193483305</v>
      </c>
      <c r="CY32" s="9">
        <f t="shared" si="39"/>
        <v>34.126904065368706</v>
      </c>
      <c r="CZ32" s="9">
        <f t="shared" si="40"/>
        <v>8.578381922727733</v>
      </c>
      <c r="DA32" s="9">
        <f t="shared" si="16"/>
        <v>25.792549965807776</v>
      </c>
      <c r="DB32" s="9">
        <f t="shared" si="17"/>
        <v>7.173915848418772</v>
      </c>
      <c r="DC32" s="9">
        <f t="shared" si="18"/>
        <v>8.993200263215618</v>
      </c>
      <c r="DD32" s="9">
        <f t="shared" si="19"/>
        <v>6.361044088615924</v>
      </c>
      <c r="DE32" s="9">
        <f t="shared" si="20"/>
        <v>9.629943400987779</v>
      </c>
      <c r="DF32" s="9">
        <f t="shared" si="21"/>
        <v>23.71332466785073</v>
      </c>
      <c r="DG32" s="9">
        <f t="shared" si="22"/>
        <v>5.825387218082414</v>
      </c>
      <c r="DH32" s="9">
        <f t="shared" si="23"/>
        <v>69.97906392943254</v>
      </c>
    </row>
    <row r="33" spans="2:112" ht="15.75">
      <c r="B33" s="14" t="s">
        <v>140</v>
      </c>
      <c r="C33" s="17">
        <v>166666</v>
      </c>
      <c r="D33" s="6">
        <v>364</v>
      </c>
      <c r="E33" s="6">
        <v>291</v>
      </c>
      <c r="F33" s="6">
        <v>114</v>
      </c>
      <c r="G33" s="6">
        <v>232</v>
      </c>
      <c r="H33" s="6">
        <v>454</v>
      </c>
      <c r="I33" s="6">
        <v>1527</v>
      </c>
      <c r="J33" s="6">
        <v>3</v>
      </c>
      <c r="K33" s="6">
        <v>145</v>
      </c>
      <c r="L33" s="6">
        <v>95</v>
      </c>
      <c r="M33" s="6">
        <v>40</v>
      </c>
      <c r="N33" s="6">
        <v>7</v>
      </c>
      <c r="O33" s="6">
        <v>97</v>
      </c>
      <c r="P33" s="6">
        <v>22</v>
      </c>
      <c r="Q33" s="6">
        <v>41</v>
      </c>
      <c r="R33" s="17">
        <v>3432</v>
      </c>
      <c r="S33" s="6">
        <v>15703</v>
      </c>
      <c r="T33" s="6">
        <v>570</v>
      </c>
      <c r="U33" s="6">
        <v>251</v>
      </c>
      <c r="V33" s="6">
        <v>8276</v>
      </c>
      <c r="W33" s="6">
        <v>18660</v>
      </c>
      <c r="X33" s="6">
        <v>8</v>
      </c>
      <c r="Y33" s="17">
        <f t="shared" si="0"/>
        <v>43468</v>
      </c>
      <c r="Z33" s="6">
        <v>13</v>
      </c>
      <c r="AA33" s="6">
        <v>8</v>
      </c>
      <c r="AB33" s="6">
        <v>38</v>
      </c>
      <c r="AC33" s="6">
        <v>534</v>
      </c>
      <c r="AD33" s="16">
        <f t="shared" si="24"/>
        <v>593</v>
      </c>
      <c r="AE33" s="6">
        <v>246</v>
      </c>
      <c r="AF33" s="6">
        <v>22</v>
      </c>
      <c r="AG33" s="6">
        <v>920</v>
      </c>
      <c r="AH33" s="6">
        <v>754</v>
      </c>
      <c r="AI33" s="6">
        <v>32</v>
      </c>
      <c r="AJ33" s="6">
        <v>2140</v>
      </c>
      <c r="AK33" s="6">
        <v>363</v>
      </c>
      <c r="AL33" s="6">
        <v>91</v>
      </c>
      <c r="AM33" s="6">
        <v>1215</v>
      </c>
      <c r="AN33" s="6">
        <v>388</v>
      </c>
      <c r="AO33" s="6">
        <v>29</v>
      </c>
      <c r="AP33" s="6">
        <v>1229</v>
      </c>
      <c r="AQ33" s="6">
        <v>1372</v>
      </c>
      <c r="AR33" s="6">
        <v>25</v>
      </c>
      <c r="AS33" s="6">
        <v>1712</v>
      </c>
      <c r="AT33" s="6">
        <v>493</v>
      </c>
      <c r="AU33" s="6">
        <v>44</v>
      </c>
      <c r="AV33" s="6">
        <v>592</v>
      </c>
      <c r="AW33" s="6">
        <v>3616</v>
      </c>
      <c r="AX33" s="6">
        <v>8051</v>
      </c>
      <c r="AY33" s="17">
        <v>11667</v>
      </c>
      <c r="AZ33" s="26">
        <f t="shared" si="1"/>
        <v>11667</v>
      </c>
      <c r="BA33" s="6">
        <v>722</v>
      </c>
      <c r="BB33" s="6">
        <v>64</v>
      </c>
      <c r="BC33" s="6">
        <v>782</v>
      </c>
      <c r="BD33" s="6">
        <v>69</v>
      </c>
      <c r="BE33" s="6">
        <v>101</v>
      </c>
      <c r="BF33" s="6">
        <v>265</v>
      </c>
      <c r="BG33" s="6">
        <v>72</v>
      </c>
      <c r="BH33" s="6">
        <v>791</v>
      </c>
      <c r="BI33" s="6">
        <v>1284</v>
      </c>
      <c r="BJ33" s="17">
        <v>2075</v>
      </c>
      <c r="BK33" s="6">
        <v>247</v>
      </c>
      <c r="BL33" s="6">
        <v>767</v>
      </c>
      <c r="BM33" s="26">
        <v>1014</v>
      </c>
      <c r="BN33" s="17">
        <v>8436</v>
      </c>
      <c r="BO33" s="6">
        <v>1934</v>
      </c>
      <c r="BP33" s="6">
        <v>36185</v>
      </c>
      <c r="BQ33" s="6">
        <v>38119</v>
      </c>
      <c r="BR33" s="6">
        <v>28673</v>
      </c>
      <c r="BS33" s="6">
        <v>29189</v>
      </c>
      <c r="BT33" s="6">
        <v>57862</v>
      </c>
      <c r="BU33" s="17">
        <v>95981</v>
      </c>
      <c r="BV33" s="16">
        <f t="shared" si="2"/>
        <v>70685</v>
      </c>
      <c r="BX33" s="12">
        <f t="shared" si="3"/>
        <v>42.41116964467858</v>
      </c>
      <c r="BY33" s="9">
        <f t="shared" si="25"/>
        <v>26.080904323617293</v>
      </c>
      <c r="BZ33" s="9">
        <f t="shared" si="4"/>
        <v>7.356029424117697</v>
      </c>
      <c r="CA33" s="9">
        <f t="shared" si="5"/>
        <v>1.24500498001992</v>
      </c>
      <c r="CB33" s="9">
        <f t="shared" si="26"/>
        <v>2.0592082368329474</v>
      </c>
      <c r="CC33" s="9">
        <f t="shared" si="6"/>
        <v>0.6084024336097344</v>
      </c>
      <c r="CD33" s="9">
        <f t="shared" si="7"/>
        <v>5.061620246480985</v>
      </c>
      <c r="CE33" s="31">
        <f t="shared" si="27"/>
        <v>8.601034404137618</v>
      </c>
      <c r="CF33" s="9">
        <f t="shared" si="8"/>
        <v>61.49536676805546</v>
      </c>
      <c r="CG33" s="9">
        <f t="shared" si="9"/>
        <v>17.34455683666973</v>
      </c>
      <c r="CH33" s="9">
        <f t="shared" si="10"/>
        <v>2.3201527905496215</v>
      </c>
      <c r="CI33" s="9">
        <f t="shared" si="11"/>
        <v>0.615406380420174</v>
      </c>
      <c r="CJ33" s="9">
        <f t="shared" si="12"/>
        <v>2.9355591709697957</v>
      </c>
      <c r="CK33" s="9">
        <f t="shared" si="13"/>
        <v>4.855344132418477</v>
      </c>
      <c r="CL33" s="9">
        <f t="shared" si="14"/>
        <v>1.4345334936690954</v>
      </c>
      <c r="CM33" s="9">
        <f t="shared" si="15"/>
        <v>11.934639598217442</v>
      </c>
      <c r="CN33" s="31">
        <f t="shared" si="28"/>
        <v>20.280116007639528</v>
      </c>
      <c r="CO33" s="9">
        <f t="shared" si="29"/>
        <v>36.1254256004417</v>
      </c>
      <c r="CP33" s="9">
        <f t="shared" si="30"/>
        <v>1.3113094690346923</v>
      </c>
      <c r="CQ33" s="9">
        <f t="shared" si="31"/>
        <v>37.4367350694764</v>
      </c>
      <c r="CR33" s="9">
        <f t="shared" si="32"/>
        <v>0.5774362749608908</v>
      </c>
      <c r="CS33" s="9">
        <f t="shared" si="33"/>
        <v>61.967424312137666</v>
      </c>
      <c r="CT33" s="9">
        <f t="shared" si="34"/>
        <v>69.27531927531928</v>
      </c>
      <c r="CU33" s="9">
        <f t="shared" si="35"/>
        <v>10.182566212393931</v>
      </c>
      <c r="CV33" s="9">
        <f t="shared" si="36"/>
        <v>25.079283449044315</v>
      </c>
      <c r="CW33" s="9">
        <f t="shared" si="37"/>
        <v>14.305305562698209</v>
      </c>
      <c r="CX33" s="9">
        <f t="shared" si="38"/>
        <v>14.108168338047482</v>
      </c>
      <c r="CY33" s="9">
        <f t="shared" si="39"/>
        <v>26.647810062569643</v>
      </c>
      <c r="CZ33" s="9">
        <f t="shared" si="40"/>
        <v>9.676866375246423</v>
      </c>
      <c r="DA33" s="9">
        <f t="shared" si="16"/>
        <v>12.420049680198721</v>
      </c>
      <c r="DB33" s="9">
        <f t="shared" si="17"/>
        <v>2.4000096000384</v>
      </c>
      <c r="DC33" s="9">
        <f t="shared" si="18"/>
        <v>2.8200112800451205</v>
      </c>
      <c r="DD33" s="9">
        <f t="shared" si="19"/>
        <v>5.820023280093121</v>
      </c>
      <c r="DE33" s="9">
        <f t="shared" si="20"/>
        <v>7.846254882306177</v>
      </c>
      <c r="DF33" s="9">
        <f t="shared" si="21"/>
        <v>32.06956774850822</v>
      </c>
      <c r="DG33" s="9">
        <f t="shared" si="22"/>
        <v>2.9690001455392228</v>
      </c>
      <c r="DH33" s="9">
        <f t="shared" si="23"/>
        <v>64.43749090379858</v>
      </c>
    </row>
    <row r="34" spans="1:112" s="3" customFormat="1" ht="15.75">
      <c r="A34" s="40"/>
      <c r="B34" s="14" t="s">
        <v>103</v>
      </c>
      <c r="C34" s="17">
        <v>23176</v>
      </c>
      <c r="D34" s="6">
        <v>34</v>
      </c>
      <c r="E34" s="6">
        <v>9</v>
      </c>
      <c r="F34" s="6">
        <v>38</v>
      </c>
      <c r="G34" s="6">
        <v>3</v>
      </c>
      <c r="H34" s="6">
        <v>57</v>
      </c>
      <c r="I34" s="6">
        <v>28</v>
      </c>
      <c r="J34" s="6">
        <v>0</v>
      </c>
      <c r="K34" s="6">
        <v>1</v>
      </c>
      <c r="L34" s="6">
        <v>7</v>
      </c>
      <c r="M34" s="6">
        <v>2</v>
      </c>
      <c r="N34" s="6">
        <v>2</v>
      </c>
      <c r="O34" s="6">
        <v>8</v>
      </c>
      <c r="P34" s="6">
        <v>3</v>
      </c>
      <c r="Q34" s="6">
        <v>3</v>
      </c>
      <c r="R34" s="17">
        <v>195</v>
      </c>
      <c r="S34" s="6">
        <v>3110</v>
      </c>
      <c r="T34" s="6">
        <v>35</v>
      </c>
      <c r="U34" s="6">
        <v>20</v>
      </c>
      <c r="V34" s="6">
        <v>1206</v>
      </c>
      <c r="W34" s="6">
        <v>2003</v>
      </c>
      <c r="X34" s="6">
        <v>0</v>
      </c>
      <c r="Y34" s="17">
        <f t="shared" si="0"/>
        <v>6374</v>
      </c>
      <c r="Z34" s="6">
        <v>0</v>
      </c>
      <c r="AA34" s="6">
        <v>0</v>
      </c>
      <c r="AB34" s="6">
        <v>12</v>
      </c>
      <c r="AC34" s="6">
        <v>108</v>
      </c>
      <c r="AD34" s="16">
        <f t="shared" si="24"/>
        <v>120</v>
      </c>
      <c r="AE34" s="6">
        <v>44</v>
      </c>
      <c r="AF34" s="6">
        <v>0</v>
      </c>
      <c r="AG34" s="6">
        <v>69</v>
      </c>
      <c r="AH34" s="6">
        <v>97</v>
      </c>
      <c r="AI34" s="6">
        <v>1</v>
      </c>
      <c r="AJ34" s="6">
        <v>90</v>
      </c>
      <c r="AK34" s="6">
        <v>38</v>
      </c>
      <c r="AL34" s="6">
        <v>0</v>
      </c>
      <c r="AM34" s="6">
        <v>35</v>
      </c>
      <c r="AN34" s="6">
        <v>9</v>
      </c>
      <c r="AO34" s="6">
        <v>0</v>
      </c>
      <c r="AP34" s="6">
        <v>15</v>
      </c>
      <c r="AQ34" s="6">
        <v>107</v>
      </c>
      <c r="AR34" s="6">
        <v>0</v>
      </c>
      <c r="AS34" s="6">
        <v>77</v>
      </c>
      <c r="AT34" s="6">
        <v>83</v>
      </c>
      <c r="AU34" s="6">
        <v>0</v>
      </c>
      <c r="AV34" s="6">
        <v>30</v>
      </c>
      <c r="AW34" s="6">
        <v>378</v>
      </c>
      <c r="AX34" s="6">
        <f>+AV34+AU34+AS34+AR34+AP34+AO34+AM34+AL34+AJ34+AI34+AF34+AG34</f>
        <v>317</v>
      </c>
      <c r="AY34" s="17">
        <f>SUM(AW34:AX34)</f>
        <v>695</v>
      </c>
      <c r="AZ34" s="26">
        <f t="shared" si="1"/>
        <v>695</v>
      </c>
      <c r="BA34" s="6">
        <v>63</v>
      </c>
      <c r="BB34" s="6">
        <v>0</v>
      </c>
      <c r="BC34" s="6">
        <v>22</v>
      </c>
      <c r="BD34" s="6">
        <v>2</v>
      </c>
      <c r="BE34" s="6">
        <v>3</v>
      </c>
      <c r="BF34" s="6">
        <v>2</v>
      </c>
      <c r="BG34" s="6">
        <v>4</v>
      </c>
      <c r="BH34" s="6">
        <v>65</v>
      </c>
      <c r="BI34" s="6">
        <v>31</v>
      </c>
      <c r="BJ34" s="17">
        <v>96</v>
      </c>
      <c r="BK34" s="6">
        <v>4</v>
      </c>
      <c r="BL34" s="6">
        <v>18</v>
      </c>
      <c r="BM34" s="26">
        <v>22</v>
      </c>
      <c r="BN34" s="17">
        <v>272</v>
      </c>
      <c r="BO34" s="6">
        <v>1237</v>
      </c>
      <c r="BP34" s="6">
        <v>6035</v>
      </c>
      <c r="BQ34" s="6">
        <v>7272</v>
      </c>
      <c r="BR34" s="6">
        <v>4121</v>
      </c>
      <c r="BS34" s="6">
        <v>4009</v>
      </c>
      <c r="BT34" s="6">
        <v>8130</v>
      </c>
      <c r="BU34" s="17">
        <v>15402</v>
      </c>
      <c r="BV34" s="16">
        <f t="shared" si="2"/>
        <v>7774</v>
      </c>
      <c r="BW34" s="16"/>
      <c r="BX34" s="12">
        <f t="shared" si="3"/>
        <v>33.54332067656196</v>
      </c>
      <c r="BY34" s="9">
        <f t="shared" si="25"/>
        <v>27.502588885053502</v>
      </c>
      <c r="BZ34" s="9">
        <f t="shared" si="4"/>
        <v>3.516568864342423</v>
      </c>
      <c r="CA34" s="9">
        <f t="shared" si="5"/>
        <v>0.41422160856057993</v>
      </c>
      <c r="CB34" s="9">
        <f t="shared" si="26"/>
        <v>0.8413876423886779</v>
      </c>
      <c r="CC34" s="9">
        <f t="shared" si="6"/>
        <v>0.09492578529513289</v>
      </c>
      <c r="CD34" s="9">
        <f t="shared" si="7"/>
        <v>1.173627890921643</v>
      </c>
      <c r="CE34" s="31">
        <f t="shared" si="27"/>
        <v>3.930790472903003</v>
      </c>
      <c r="CF34" s="9">
        <f t="shared" si="8"/>
        <v>81.99125289426293</v>
      </c>
      <c r="CG34" s="9">
        <f t="shared" si="9"/>
        <v>10.48366349369694</v>
      </c>
      <c r="CH34" s="9">
        <f t="shared" si="10"/>
        <v>1.1448417802932853</v>
      </c>
      <c r="CI34" s="9">
        <f t="shared" si="11"/>
        <v>0.09004373552868536</v>
      </c>
      <c r="CJ34" s="9">
        <f t="shared" si="12"/>
        <v>1.2348855158219707</v>
      </c>
      <c r="CK34" s="9">
        <f t="shared" si="13"/>
        <v>2.508361204013378</v>
      </c>
      <c r="CL34" s="9">
        <f t="shared" si="14"/>
        <v>0.2829945973758683</v>
      </c>
      <c r="CM34" s="9">
        <f t="shared" si="15"/>
        <v>3.4988422948289166</v>
      </c>
      <c r="CN34" s="31">
        <f t="shared" si="28"/>
        <v>11.71854900951891</v>
      </c>
      <c r="CO34" s="9">
        <f t="shared" si="29"/>
        <v>48.79196736743018</v>
      </c>
      <c r="CP34" s="9">
        <f t="shared" si="30"/>
        <v>0.5491057420771885</v>
      </c>
      <c r="CQ34" s="9">
        <f t="shared" si="31"/>
        <v>49.34107310950737</v>
      </c>
      <c r="CR34" s="9">
        <f t="shared" si="32"/>
        <v>0.31377470975839344</v>
      </c>
      <c r="CS34" s="9">
        <f t="shared" si="33"/>
        <v>50.34515218073423</v>
      </c>
      <c r="CT34" s="9">
        <f t="shared" si="34"/>
        <v>62.41819881583047</v>
      </c>
      <c r="CU34" s="9">
        <f t="shared" si="35"/>
        <v>16.258992805755394</v>
      </c>
      <c r="CV34" s="9">
        <f t="shared" si="36"/>
        <v>27.050359712230215</v>
      </c>
      <c r="CW34" s="9">
        <f t="shared" si="37"/>
        <v>10.503597122302159</v>
      </c>
      <c r="CX34" s="9">
        <f t="shared" si="38"/>
        <v>3.4532374100719423</v>
      </c>
      <c r="CY34" s="9">
        <f t="shared" si="39"/>
        <v>26.47482014388489</v>
      </c>
      <c r="CZ34" s="9">
        <f t="shared" si="40"/>
        <v>16.258992805755394</v>
      </c>
      <c r="DA34" s="9">
        <f t="shared" si="16"/>
        <v>7.766655160510873</v>
      </c>
      <c r="DB34" s="9">
        <f t="shared" si="17"/>
        <v>0.8629616845012081</v>
      </c>
      <c r="DC34" s="9">
        <f t="shared" si="18"/>
        <v>1.7259233690024163</v>
      </c>
      <c r="DD34" s="9">
        <f t="shared" si="19"/>
        <v>3.4518467380048325</v>
      </c>
      <c r="DE34" s="9">
        <f t="shared" si="20"/>
        <v>7.011070110701106</v>
      </c>
      <c r="DF34" s="9">
        <f t="shared" si="21"/>
        <v>56.00505689001264</v>
      </c>
      <c r="DG34" s="9">
        <f t="shared" si="22"/>
        <v>0.5056890012642226</v>
      </c>
      <c r="DH34" s="9">
        <f t="shared" si="23"/>
        <v>42.983565107458915</v>
      </c>
    </row>
    <row r="35" spans="1:112" s="3" customFormat="1" ht="15.75">
      <c r="A35" s="40"/>
      <c r="B35" s="14" t="s">
        <v>80</v>
      </c>
      <c r="C35" s="17">
        <v>159223</v>
      </c>
      <c r="D35" s="6">
        <v>204</v>
      </c>
      <c r="E35" s="6">
        <v>85</v>
      </c>
      <c r="F35" s="6">
        <v>126</v>
      </c>
      <c r="G35" s="6">
        <v>68</v>
      </c>
      <c r="H35" s="6">
        <v>408</v>
      </c>
      <c r="I35" s="6">
        <v>289</v>
      </c>
      <c r="J35" s="6">
        <v>0</v>
      </c>
      <c r="K35" s="6">
        <v>143</v>
      </c>
      <c r="L35" s="6">
        <v>45</v>
      </c>
      <c r="M35" s="6">
        <v>16</v>
      </c>
      <c r="N35" s="6">
        <v>2</v>
      </c>
      <c r="O35" s="6">
        <v>37</v>
      </c>
      <c r="P35" s="6">
        <v>17</v>
      </c>
      <c r="Q35" s="6">
        <v>17</v>
      </c>
      <c r="R35" s="17">
        <v>1457</v>
      </c>
      <c r="S35" s="6">
        <v>26108</v>
      </c>
      <c r="T35" s="6">
        <v>731</v>
      </c>
      <c r="U35" s="6">
        <v>166</v>
      </c>
      <c r="V35" s="6">
        <v>12333</v>
      </c>
      <c r="W35" s="6">
        <v>15004</v>
      </c>
      <c r="X35" s="6">
        <v>11</v>
      </c>
      <c r="Y35" s="17">
        <f t="shared" si="0"/>
        <v>54353</v>
      </c>
      <c r="Z35" s="6">
        <v>2</v>
      </c>
      <c r="AA35" s="6">
        <v>3</v>
      </c>
      <c r="AB35" s="6">
        <v>6</v>
      </c>
      <c r="AC35" s="6">
        <v>199</v>
      </c>
      <c r="AD35" s="16">
        <f t="shared" si="24"/>
        <v>210</v>
      </c>
      <c r="AE35" s="6">
        <v>137</v>
      </c>
      <c r="AF35" s="6">
        <v>14</v>
      </c>
      <c r="AG35" s="6">
        <v>326</v>
      </c>
      <c r="AH35" s="6">
        <v>498</v>
      </c>
      <c r="AI35" s="6">
        <v>8</v>
      </c>
      <c r="AJ35" s="6">
        <v>565</v>
      </c>
      <c r="AK35" s="6">
        <v>159</v>
      </c>
      <c r="AL35" s="6">
        <v>5</v>
      </c>
      <c r="AM35" s="6">
        <v>216</v>
      </c>
      <c r="AN35" s="6">
        <v>188</v>
      </c>
      <c r="AO35" s="6">
        <v>0</v>
      </c>
      <c r="AP35" s="6">
        <v>161</v>
      </c>
      <c r="AQ35" s="6">
        <v>533</v>
      </c>
      <c r="AR35" s="6">
        <v>3</v>
      </c>
      <c r="AS35" s="6">
        <v>427</v>
      </c>
      <c r="AT35" s="6">
        <v>310</v>
      </c>
      <c r="AU35" s="6">
        <v>6</v>
      </c>
      <c r="AV35" s="6">
        <v>199</v>
      </c>
      <c r="AW35" s="6">
        <v>1825</v>
      </c>
      <c r="AX35" s="6">
        <v>1930</v>
      </c>
      <c r="AY35" s="17">
        <v>3755</v>
      </c>
      <c r="AZ35" s="26">
        <f t="shared" si="1"/>
        <v>3755</v>
      </c>
      <c r="BA35" s="6">
        <v>484</v>
      </c>
      <c r="BB35" s="6">
        <v>5</v>
      </c>
      <c r="BC35" s="6">
        <v>342</v>
      </c>
      <c r="BD35" s="6">
        <v>83</v>
      </c>
      <c r="BE35" s="6">
        <v>5</v>
      </c>
      <c r="BF35" s="6">
        <v>101</v>
      </c>
      <c r="BG35" s="6">
        <v>4</v>
      </c>
      <c r="BH35" s="6">
        <v>567</v>
      </c>
      <c r="BI35" s="6">
        <v>457</v>
      </c>
      <c r="BJ35" s="17">
        <v>1024</v>
      </c>
      <c r="BK35" s="6">
        <v>44</v>
      </c>
      <c r="BL35" s="6">
        <v>179</v>
      </c>
      <c r="BM35" s="26">
        <v>223</v>
      </c>
      <c r="BN35" s="17">
        <v>4553</v>
      </c>
      <c r="BO35" s="6">
        <v>2439</v>
      </c>
      <c r="BP35" s="6">
        <v>29960</v>
      </c>
      <c r="BQ35" s="6">
        <v>32399</v>
      </c>
      <c r="BR35" s="6">
        <v>30253</v>
      </c>
      <c r="BS35" s="6">
        <v>30996</v>
      </c>
      <c r="BT35" s="6">
        <v>61249</v>
      </c>
      <c r="BU35" s="17">
        <v>93648</v>
      </c>
      <c r="BV35" s="16">
        <f t="shared" si="2"/>
        <v>65575</v>
      </c>
      <c r="BW35" s="16"/>
      <c r="BX35" s="12">
        <f t="shared" si="3"/>
        <v>41.1843766290046</v>
      </c>
      <c r="BY35" s="9">
        <f t="shared" si="25"/>
        <v>34.13639989197541</v>
      </c>
      <c r="BZ35" s="9">
        <f t="shared" si="4"/>
        <v>2.4902181217537667</v>
      </c>
      <c r="CA35" s="9">
        <f t="shared" si="5"/>
        <v>0.6431231668791569</v>
      </c>
      <c r="CB35" s="9">
        <f t="shared" si="26"/>
        <v>0.9150688028739566</v>
      </c>
      <c r="CC35" s="9">
        <f t="shared" si="6"/>
        <v>0.14005514278716016</v>
      </c>
      <c r="CD35" s="9">
        <f t="shared" si="7"/>
        <v>2.859511502735158</v>
      </c>
      <c r="CE35" s="31">
        <f t="shared" si="27"/>
        <v>3.1333412886329235</v>
      </c>
      <c r="CF35" s="9">
        <f t="shared" si="8"/>
        <v>82.88677087304613</v>
      </c>
      <c r="CG35" s="9">
        <f t="shared" si="9"/>
        <v>6.046511627906977</v>
      </c>
      <c r="CH35" s="9">
        <f t="shared" si="10"/>
        <v>1.2733511246664124</v>
      </c>
      <c r="CI35" s="9">
        <f t="shared" si="11"/>
        <v>0.2882195958825772</v>
      </c>
      <c r="CJ35" s="9">
        <f t="shared" si="12"/>
        <v>1.5615707205489897</v>
      </c>
      <c r="CK35" s="9">
        <f t="shared" si="13"/>
        <v>2.221883339687381</v>
      </c>
      <c r="CL35" s="9">
        <f t="shared" si="14"/>
        <v>0.3400686237133054</v>
      </c>
      <c r="CM35" s="9">
        <f t="shared" si="15"/>
        <v>6.943194815097217</v>
      </c>
      <c r="CN35" s="31">
        <f t="shared" si="28"/>
        <v>7.608082348455966</v>
      </c>
      <c r="CO35" s="9">
        <f t="shared" si="29"/>
        <v>48.0341471491914</v>
      </c>
      <c r="CP35" s="9">
        <f t="shared" si="30"/>
        <v>1.3449119643809908</v>
      </c>
      <c r="CQ35" s="9">
        <f t="shared" si="31"/>
        <v>49.37905911357239</v>
      </c>
      <c r="CR35" s="9">
        <f t="shared" si="32"/>
        <v>0.3054109248799514</v>
      </c>
      <c r="CS35" s="9">
        <f t="shared" si="33"/>
        <v>50.29529188821225</v>
      </c>
      <c r="CT35" s="9">
        <f t="shared" si="34"/>
        <v>54.88532026191608</v>
      </c>
      <c r="CU35" s="9">
        <f t="shared" si="35"/>
        <v>12.703062583222371</v>
      </c>
      <c r="CV35" s="9">
        <f t="shared" si="36"/>
        <v>28.521970705725696</v>
      </c>
      <c r="CW35" s="9">
        <f t="shared" si="37"/>
        <v>10.119840213049267</v>
      </c>
      <c r="CX35" s="9">
        <f t="shared" si="38"/>
        <v>9.29427430093209</v>
      </c>
      <c r="CY35" s="9">
        <f t="shared" si="39"/>
        <v>25.645805592543276</v>
      </c>
      <c r="CZ35" s="9">
        <f t="shared" si="40"/>
        <v>13.715046604527299</v>
      </c>
      <c r="DA35" s="9">
        <f t="shared" si="16"/>
        <v>5.589644712133298</v>
      </c>
      <c r="DB35" s="9">
        <f t="shared" si="17"/>
        <v>1.0048799482486825</v>
      </c>
      <c r="DC35" s="9">
        <f t="shared" si="18"/>
        <v>1.130489941779768</v>
      </c>
      <c r="DD35" s="9">
        <f t="shared" si="19"/>
        <v>2.323784880325079</v>
      </c>
      <c r="DE35" s="9">
        <f t="shared" si="20"/>
        <v>6.661333246257081</v>
      </c>
      <c r="DF35" s="9">
        <f t="shared" si="21"/>
        <v>50.05231219920485</v>
      </c>
      <c r="DG35" s="9">
        <f t="shared" si="22"/>
        <v>0.962544465369324</v>
      </c>
      <c r="DH35" s="9">
        <f t="shared" si="23"/>
        <v>48.901443816698055</v>
      </c>
    </row>
    <row r="36" spans="1:112" s="3" customFormat="1" ht="15.75">
      <c r="A36" s="40"/>
      <c r="B36" s="14" t="s">
        <v>82</v>
      </c>
      <c r="C36" s="17">
        <v>195037</v>
      </c>
      <c r="D36" s="6">
        <v>211</v>
      </c>
      <c r="E36" s="6">
        <v>79</v>
      </c>
      <c r="F36" s="6">
        <v>129</v>
      </c>
      <c r="G36" s="6">
        <v>211</v>
      </c>
      <c r="H36" s="6">
        <v>467</v>
      </c>
      <c r="I36" s="6">
        <v>1113</v>
      </c>
      <c r="J36" s="6">
        <v>3</v>
      </c>
      <c r="K36" s="6">
        <v>88</v>
      </c>
      <c r="L36" s="6">
        <v>86</v>
      </c>
      <c r="M36" s="6">
        <v>29</v>
      </c>
      <c r="N36" s="6">
        <v>10</v>
      </c>
      <c r="O36" s="6">
        <v>67</v>
      </c>
      <c r="P36" s="6">
        <v>19</v>
      </c>
      <c r="Q36" s="6">
        <v>38</v>
      </c>
      <c r="R36" s="17">
        <v>2550</v>
      </c>
      <c r="S36" s="6">
        <v>17474</v>
      </c>
      <c r="T36" s="6">
        <v>432</v>
      </c>
      <c r="U36" s="6">
        <v>405</v>
      </c>
      <c r="V36" s="6">
        <v>13458</v>
      </c>
      <c r="W36" s="6">
        <v>29279</v>
      </c>
      <c r="X36" s="6">
        <v>3</v>
      </c>
      <c r="Y36" s="17">
        <f t="shared" si="0"/>
        <v>61051</v>
      </c>
      <c r="Z36" s="6">
        <v>6</v>
      </c>
      <c r="AA36" s="6">
        <v>1</v>
      </c>
      <c r="AB36" s="6">
        <v>76</v>
      </c>
      <c r="AC36" s="6">
        <v>1475</v>
      </c>
      <c r="AD36" s="16">
        <f t="shared" si="24"/>
        <v>1558</v>
      </c>
      <c r="AE36" s="6">
        <v>165</v>
      </c>
      <c r="AF36" s="6">
        <v>16</v>
      </c>
      <c r="AG36" s="6">
        <v>443</v>
      </c>
      <c r="AH36" s="6">
        <v>732</v>
      </c>
      <c r="AI36" s="6">
        <v>28</v>
      </c>
      <c r="AJ36" s="6">
        <v>1361</v>
      </c>
      <c r="AK36" s="6">
        <v>303</v>
      </c>
      <c r="AL36" s="6">
        <v>30</v>
      </c>
      <c r="AM36" s="6">
        <v>505</v>
      </c>
      <c r="AN36" s="6">
        <v>537</v>
      </c>
      <c r="AO36" s="6">
        <v>1</v>
      </c>
      <c r="AP36" s="6">
        <v>606</v>
      </c>
      <c r="AQ36" s="6">
        <v>1210</v>
      </c>
      <c r="AR36" s="6">
        <v>42</v>
      </c>
      <c r="AS36" s="6">
        <v>959</v>
      </c>
      <c r="AT36" s="6">
        <v>466</v>
      </c>
      <c r="AU36" s="6">
        <v>22</v>
      </c>
      <c r="AV36" s="6">
        <v>255</v>
      </c>
      <c r="AW36" s="6">
        <v>3413</v>
      </c>
      <c r="AX36" s="6">
        <v>4271</v>
      </c>
      <c r="AY36" s="17">
        <v>7684</v>
      </c>
      <c r="AZ36" s="29">
        <f t="shared" si="1"/>
        <v>7681</v>
      </c>
      <c r="BA36" s="6">
        <v>923</v>
      </c>
      <c r="BB36" s="6">
        <v>34</v>
      </c>
      <c r="BC36" s="6">
        <v>384</v>
      </c>
      <c r="BD36" s="6">
        <v>220</v>
      </c>
      <c r="BE36" s="6">
        <v>81</v>
      </c>
      <c r="BF36" s="6">
        <v>284</v>
      </c>
      <c r="BG36" s="6">
        <v>41</v>
      </c>
      <c r="BH36" s="6">
        <v>1143</v>
      </c>
      <c r="BI36" s="6">
        <v>824</v>
      </c>
      <c r="BJ36" s="17">
        <v>1967</v>
      </c>
      <c r="BK36" s="6">
        <v>457</v>
      </c>
      <c r="BL36" s="6">
        <v>257</v>
      </c>
      <c r="BM36" s="26">
        <v>714</v>
      </c>
      <c r="BN36" s="17">
        <v>17818</v>
      </c>
      <c r="BO36" s="6">
        <v>3577</v>
      </c>
      <c r="BP36" s="6">
        <v>34911</v>
      </c>
      <c r="BQ36" s="6">
        <v>38488</v>
      </c>
      <c r="BR36" s="6">
        <v>31028</v>
      </c>
      <c r="BS36" s="6">
        <v>32179</v>
      </c>
      <c r="BT36" s="6">
        <v>63207</v>
      </c>
      <c r="BU36" s="17">
        <v>101695</v>
      </c>
      <c r="BV36" s="16">
        <f t="shared" si="2"/>
        <v>93342</v>
      </c>
      <c r="BW36" s="16"/>
      <c r="BX36" s="12">
        <f t="shared" si="3"/>
        <v>47.85861144295698</v>
      </c>
      <c r="BY36" s="9">
        <f t="shared" si="25"/>
        <v>31.30226572393956</v>
      </c>
      <c r="BZ36" s="9">
        <f t="shared" si="4"/>
        <v>4.738588062777832</v>
      </c>
      <c r="CA36" s="9">
        <f t="shared" si="5"/>
        <v>1.0085265872629297</v>
      </c>
      <c r="CB36" s="9">
        <f t="shared" si="26"/>
        <v>1.3074442285309966</v>
      </c>
      <c r="CC36" s="9">
        <f t="shared" si="6"/>
        <v>0.3660843839886791</v>
      </c>
      <c r="CD36" s="9">
        <f t="shared" si="7"/>
        <v>9.13570245645698</v>
      </c>
      <c r="CE36" s="31">
        <f t="shared" si="27"/>
        <v>5.7471146500407615</v>
      </c>
      <c r="CF36" s="9">
        <f t="shared" si="8"/>
        <v>65.40571232671252</v>
      </c>
      <c r="CG36" s="9">
        <f t="shared" si="9"/>
        <v>9.901223457821775</v>
      </c>
      <c r="CH36" s="9">
        <f t="shared" si="10"/>
        <v>1.4805768035825244</v>
      </c>
      <c r="CI36" s="9">
        <f t="shared" si="11"/>
        <v>0.6267275181590282</v>
      </c>
      <c r="CJ36" s="9">
        <f t="shared" si="12"/>
        <v>2.1073043217415526</v>
      </c>
      <c r="CK36" s="9">
        <f t="shared" si="13"/>
        <v>2.7318891817188407</v>
      </c>
      <c r="CL36" s="9">
        <f t="shared" si="14"/>
        <v>0.7649289708812753</v>
      </c>
      <c r="CM36" s="9">
        <f t="shared" si="15"/>
        <v>19.08894174112404</v>
      </c>
      <c r="CN36" s="31">
        <f t="shared" si="28"/>
        <v>12.008527779563327</v>
      </c>
      <c r="CO36" s="9">
        <f t="shared" si="29"/>
        <v>28.621971794073808</v>
      </c>
      <c r="CP36" s="9">
        <f t="shared" si="30"/>
        <v>0.7076051170333</v>
      </c>
      <c r="CQ36" s="9">
        <f t="shared" si="31"/>
        <v>29.329576911107107</v>
      </c>
      <c r="CR36" s="9">
        <f t="shared" si="32"/>
        <v>0.6633797972187188</v>
      </c>
      <c r="CS36" s="9">
        <f t="shared" si="33"/>
        <v>70.00212936725033</v>
      </c>
      <c r="CT36" s="9">
        <f t="shared" si="34"/>
        <v>68.50972225472073</v>
      </c>
      <c r="CU36" s="9">
        <f t="shared" si="35"/>
        <v>8.12394219502669</v>
      </c>
      <c r="CV36" s="9">
        <f t="shared" si="36"/>
        <v>27.61359198021091</v>
      </c>
      <c r="CW36" s="9">
        <f t="shared" si="37"/>
        <v>10.910037755500586</v>
      </c>
      <c r="CX36" s="9">
        <f t="shared" si="38"/>
        <v>14.893894024215598</v>
      </c>
      <c r="CY36" s="9">
        <f t="shared" si="39"/>
        <v>28.785314412185915</v>
      </c>
      <c r="CZ36" s="9">
        <f t="shared" si="40"/>
        <v>9.673219632860304</v>
      </c>
      <c r="DA36" s="9">
        <f t="shared" si="16"/>
        <v>8.357388598060881</v>
      </c>
      <c r="DB36" s="9">
        <f t="shared" si="17"/>
        <v>1.486897357937212</v>
      </c>
      <c r="DC36" s="9">
        <f t="shared" si="18"/>
        <v>1.9996205848121125</v>
      </c>
      <c r="DD36" s="9">
        <f t="shared" si="19"/>
        <v>3.4352456200618344</v>
      </c>
      <c r="DE36" s="9">
        <f t="shared" si="20"/>
        <v>7.388422168430711</v>
      </c>
      <c r="DF36" s="9">
        <f t="shared" si="21"/>
        <v>47.20754325976583</v>
      </c>
      <c r="DG36" s="9">
        <f t="shared" si="22"/>
        <v>2.631851621593617</v>
      </c>
      <c r="DH36" s="9">
        <f t="shared" si="23"/>
        <v>49.704693814112524</v>
      </c>
    </row>
    <row r="37" spans="1:112" s="3" customFormat="1" ht="15.75">
      <c r="A37" s="40"/>
      <c r="B37" s="14" t="s">
        <v>87</v>
      </c>
      <c r="C37" s="17">
        <v>173438</v>
      </c>
      <c r="D37" s="6">
        <v>249</v>
      </c>
      <c r="E37" s="6">
        <v>80</v>
      </c>
      <c r="F37" s="6">
        <v>123</v>
      </c>
      <c r="G37" s="6">
        <v>138</v>
      </c>
      <c r="H37" s="6">
        <v>423</v>
      </c>
      <c r="I37" s="6">
        <v>950</v>
      </c>
      <c r="J37" s="6">
        <v>0</v>
      </c>
      <c r="K37" s="6">
        <v>219</v>
      </c>
      <c r="L37" s="6">
        <v>72</v>
      </c>
      <c r="M37" s="6">
        <v>28</v>
      </c>
      <c r="N37" s="6">
        <v>8</v>
      </c>
      <c r="O37" s="6">
        <v>71</v>
      </c>
      <c r="P37" s="6">
        <v>21</v>
      </c>
      <c r="Q37" s="6">
        <v>39</v>
      </c>
      <c r="R37" s="17">
        <v>2421</v>
      </c>
      <c r="S37" s="6">
        <v>19789</v>
      </c>
      <c r="T37" s="6">
        <v>295</v>
      </c>
      <c r="U37" s="6">
        <v>198</v>
      </c>
      <c r="V37" s="6">
        <v>16709</v>
      </c>
      <c r="W37" s="6">
        <v>14963</v>
      </c>
      <c r="X37" s="6">
        <v>35</v>
      </c>
      <c r="Y37" s="17">
        <f aca="true" t="shared" si="41" ref="Y37:Y59">SUM(S37:X37)</f>
        <v>51989</v>
      </c>
      <c r="Z37" s="6">
        <v>23</v>
      </c>
      <c r="AA37" s="6">
        <v>8</v>
      </c>
      <c r="AB37" s="6">
        <v>170</v>
      </c>
      <c r="AC37" s="6">
        <v>2534</v>
      </c>
      <c r="AD37" s="16">
        <f t="shared" si="24"/>
        <v>2735</v>
      </c>
      <c r="AE37" s="6">
        <v>206</v>
      </c>
      <c r="AF37" s="6">
        <v>51</v>
      </c>
      <c r="AG37" s="6">
        <v>556</v>
      </c>
      <c r="AH37" s="6">
        <v>1078</v>
      </c>
      <c r="AI37" s="6">
        <v>81</v>
      </c>
      <c r="AJ37" s="6">
        <v>1465</v>
      </c>
      <c r="AK37" s="6">
        <v>379</v>
      </c>
      <c r="AL37" s="6">
        <v>38</v>
      </c>
      <c r="AM37" s="6">
        <v>374</v>
      </c>
      <c r="AN37" s="6">
        <v>564</v>
      </c>
      <c r="AO37" s="6">
        <v>31</v>
      </c>
      <c r="AP37" s="6">
        <v>465</v>
      </c>
      <c r="AQ37" s="6">
        <v>1744</v>
      </c>
      <c r="AR37" s="6">
        <v>159</v>
      </c>
      <c r="AS37" s="6">
        <v>1238</v>
      </c>
      <c r="AT37" s="6">
        <v>469</v>
      </c>
      <c r="AU37" s="6">
        <v>19</v>
      </c>
      <c r="AV37" s="6">
        <v>415</v>
      </c>
      <c r="AW37" s="6">
        <v>4439</v>
      </c>
      <c r="AX37" s="6">
        <v>4892</v>
      </c>
      <c r="AY37" s="17">
        <v>9331</v>
      </c>
      <c r="AZ37" s="29">
        <f aca="true" t="shared" si="42" ref="AZ37:AZ68">SUM(AE37:AV37)</f>
        <v>9332</v>
      </c>
      <c r="BA37" s="6">
        <v>452</v>
      </c>
      <c r="BB37" s="6">
        <v>46</v>
      </c>
      <c r="BC37" s="6">
        <v>217</v>
      </c>
      <c r="BD37" s="6">
        <v>57</v>
      </c>
      <c r="BE37" s="6">
        <v>15</v>
      </c>
      <c r="BF37" s="6">
        <v>86</v>
      </c>
      <c r="BG37" s="6">
        <v>16</v>
      </c>
      <c r="BH37" s="6">
        <v>509</v>
      </c>
      <c r="BI37" s="6">
        <v>380</v>
      </c>
      <c r="BJ37" s="17">
        <v>889</v>
      </c>
      <c r="BK37" s="6">
        <v>90</v>
      </c>
      <c r="BL37" s="6">
        <v>303</v>
      </c>
      <c r="BM37" s="26">
        <v>393</v>
      </c>
      <c r="BN37" s="17">
        <v>10582</v>
      </c>
      <c r="BO37" s="6">
        <v>2530</v>
      </c>
      <c r="BP37" s="6">
        <v>39410</v>
      </c>
      <c r="BQ37" s="6">
        <v>41940</v>
      </c>
      <c r="BR37" s="6">
        <v>25966</v>
      </c>
      <c r="BS37" s="6">
        <v>27192</v>
      </c>
      <c r="BT37" s="6">
        <v>53158</v>
      </c>
      <c r="BU37" s="17">
        <v>95098</v>
      </c>
      <c r="BV37" s="16">
        <f aca="true" t="shared" si="43" ref="BV37:BV62">+C37-BU37</f>
        <v>78340</v>
      </c>
      <c r="BW37" s="16"/>
      <c r="BX37" s="12">
        <f aca="true" t="shared" si="44" ref="BX37:BX59">+BV37/C37*100</f>
        <v>45.1688787924215</v>
      </c>
      <c r="BY37" s="9">
        <f t="shared" si="25"/>
        <v>29.975553223630346</v>
      </c>
      <c r="BZ37" s="9">
        <f aca="true" t="shared" si="45" ref="BZ37:BZ68">+(AD37+AY37)/C37*100</f>
        <v>6.956952916892492</v>
      </c>
      <c r="CA37" s="9">
        <f aca="true" t="shared" si="46" ref="CA37:CA68">+BJ37/C37*100</f>
        <v>0.5125750988825978</v>
      </c>
      <c r="CB37" s="9">
        <f t="shared" si="26"/>
        <v>1.3958878677106517</v>
      </c>
      <c r="CC37" s="9">
        <f aca="true" t="shared" si="47" ref="CC37:CC68">+BM37/C37*100</f>
        <v>0.22659394135079972</v>
      </c>
      <c r="CD37" s="9">
        <f aca="true" t="shared" si="48" ref="CD37:CD68">+BN37/C37*100</f>
        <v>6.101315743954612</v>
      </c>
      <c r="CE37" s="31">
        <f t="shared" si="27"/>
        <v>7.46952801577509</v>
      </c>
      <c r="CF37" s="9">
        <f aca="true" t="shared" si="49" ref="CF37:CF59">+(S37+T37+U37+V37+W37+X37)/BV37*100</f>
        <v>66.36328823078887</v>
      </c>
      <c r="CG37" s="9">
        <f aca="true" t="shared" si="50" ref="CG37:CG59">+(Z37+AA37+AB37+AC37+AY37)/BV37*100</f>
        <v>15.402093438856268</v>
      </c>
      <c r="CH37" s="9">
        <f aca="true" t="shared" si="51" ref="CH37:CH59">+(BA37+BB37+BC37+BG37)/BV37*100</f>
        <v>0.9331120755680368</v>
      </c>
      <c r="CI37" s="9">
        <f aca="true" t="shared" si="52" ref="CI37:CI59">+(BD37+BE37+BF37)/BV37*100</f>
        <v>0.20168496298187386</v>
      </c>
      <c r="CJ37" s="9">
        <f aca="true" t="shared" si="53" ref="CJ37:CJ59">+(BA37+BB37+BC37+BG37+BD37+BE37+BF37)/BV37*100</f>
        <v>1.1347970385499107</v>
      </c>
      <c r="CK37" s="9">
        <f aca="true" t="shared" si="54" ref="CK37:CK59">+R37/BV37*100</f>
        <v>3.090375287209599</v>
      </c>
      <c r="CL37" s="9">
        <f aca="true" t="shared" si="55" ref="CL37:CL59">+BM37/BV37*100</f>
        <v>0.5016594332397243</v>
      </c>
      <c r="CM37" s="9">
        <f aca="true" t="shared" si="56" ref="CM37:CM59">+BN37/BV37*100</f>
        <v>13.507786571355629</v>
      </c>
      <c r="CN37" s="31">
        <f t="shared" si="28"/>
        <v>16.53689047740618</v>
      </c>
      <c r="CO37" s="9">
        <f t="shared" si="29"/>
        <v>38.063821192944665</v>
      </c>
      <c r="CP37" s="9">
        <f t="shared" si="30"/>
        <v>0.5674277250956933</v>
      </c>
      <c r="CQ37" s="9">
        <f t="shared" si="31"/>
        <v>38.631248918040356</v>
      </c>
      <c r="CR37" s="9">
        <f t="shared" si="32"/>
        <v>0.3808497951489738</v>
      </c>
      <c r="CS37" s="9">
        <f t="shared" si="33"/>
        <v>60.92057935332475</v>
      </c>
      <c r="CT37" s="9">
        <f t="shared" si="34"/>
        <v>47.24362212679969</v>
      </c>
      <c r="CU37" s="9">
        <f t="shared" si="35"/>
        <v>8.711958851264466</v>
      </c>
      <c r="CV37" s="9">
        <f t="shared" si="36"/>
        <v>28.118302614659235</v>
      </c>
      <c r="CW37" s="9">
        <f t="shared" si="37"/>
        <v>8.47621088726961</v>
      </c>
      <c r="CX37" s="9">
        <f t="shared" si="38"/>
        <v>11.35876553793399</v>
      </c>
      <c r="CY37" s="9">
        <f t="shared" si="39"/>
        <v>33.65837976853836</v>
      </c>
      <c r="CZ37" s="9">
        <f t="shared" si="40"/>
        <v>9.676382340334333</v>
      </c>
      <c r="DA37" s="9">
        <f aca="true" t="shared" si="57" ref="DA37:DA59">+(M37+N37+O37+P37+Q37)/C37*10000</f>
        <v>9.62880107012304</v>
      </c>
      <c r="DB37" s="9">
        <f aca="true" t="shared" si="58" ref="DB37:DB59">+M37/C37*10000</f>
        <v>1.6144097602601506</v>
      </c>
      <c r="DC37" s="9">
        <f aca="true" t="shared" si="59" ref="DC37:DC59">+(M37+N37)/C37*10000</f>
        <v>2.075669691763051</v>
      </c>
      <c r="DD37" s="9">
        <f aca="true" t="shared" si="60" ref="DD37:DD59">+O37/C37*10000</f>
        <v>4.093681892088239</v>
      </c>
      <c r="DE37" s="9">
        <f aca="true" t="shared" si="61" ref="DE37:DE59">+H37/BT37*1000</f>
        <v>7.957409985326762</v>
      </c>
      <c r="DF37" s="9">
        <f aca="true" t="shared" si="62" ref="DF37:DF59">+(AW37+BH37)/(AY37+BJ37)*100</f>
        <v>48.414872798434445</v>
      </c>
      <c r="DG37" s="9">
        <f aca="true" t="shared" si="63" ref="DG37:DG59">+(AF37+AI37+AL37+AO37+AR37+AU37+BB37+BE37)/(AY37+BJ37)*100</f>
        <v>4.305283757338552</v>
      </c>
      <c r="DH37" s="9">
        <f aca="true" t="shared" si="64" ref="DH37:DH59">+(AG37+AJ37+AM37+AP37+AS37+AV37+BC37+BF37)/(AY37+BJ37)*100</f>
        <v>47.12328767123288</v>
      </c>
    </row>
    <row r="38" spans="1:112" s="3" customFormat="1" ht="15.75">
      <c r="A38" s="40"/>
      <c r="B38" s="14" t="s">
        <v>97</v>
      </c>
      <c r="C38" s="17">
        <v>175292</v>
      </c>
      <c r="D38" s="6">
        <v>250</v>
      </c>
      <c r="E38" s="6">
        <v>177</v>
      </c>
      <c r="F38" s="6">
        <v>123</v>
      </c>
      <c r="G38" s="6">
        <v>161</v>
      </c>
      <c r="H38" s="6">
        <v>439</v>
      </c>
      <c r="I38" s="6">
        <v>619</v>
      </c>
      <c r="J38" s="6">
        <v>1</v>
      </c>
      <c r="K38" s="6">
        <v>43</v>
      </c>
      <c r="L38" s="6">
        <v>43</v>
      </c>
      <c r="M38" s="6">
        <v>23</v>
      </c>
      <c r="N38" s="6">
        <v>6</v>
      </c>
      <c r="O38" s="6">
        <v>36</v>
      </c>
      <c r="P38" s="6">
        <v>8</v>
      </c>
      <c r="Q38" s="6">
        <v>26</v>
      </c>
      <c r="R38" s="17">
        <v>1955</v>
      </c>
      <c r="S38" s="6">
        <v>20450</v>
      </c>
      <c r="T38" s="6">
        <v>2485</v>
      </c>
      <c r="U38" s="6">
        <v>285</v>
      </c>
      <c r="V38" s="6">
        <v>15037</v>
      </c>
      <c r="W38" s="6">
        <v>17040</v>
      </c>
      <c r="X38" s="6">
        <v>18</v>
      </c>
      <c r="Y38" s="17">
        <f t="shared" si="41"/>
        <v>55315</v>
      </c>
      <c r="Z38" s="6">
        <v>2</v>
      </c>
      <c r="AA38" s="6">
        <v>2</v>
      </c>
      <c r="AB38" s="6">
        <v>37</v>
      </c>
      <c r="AC38" s="6">
        <v>258</v>
      </c>
      <c r="AD38" s="16">
        <f t="shared" si="24"/>
        <v>299</v>
      </c>
      <c r="AE38" s="6">
        <v>257</v>
      </c>
      <c r="AF38" s="6">
        <v>56</v>
      </c>
      <c r="AG38" s="6">
        <v>644</v>
      </c>
      <c r="AH38" s="6">
        <v>565</v>
      </c>
      <c r="AI38" s="6">
        <v>16</v>
      </c>
      <c r="AJ38" s="6">
        <v>831</v>
      </c>
      <c r="AK38" s="6">
        <v>332</v>
      </c>
      <c r="AL38" s="6">
        <v>23</v>
      </c>
      <c r="AM38" s="6">
        <v>311</v>
      </c>
      <c r="AN38" s="6">
        <v>234</v>
      </c>
      <c r="AO38" s="6">
        <v>0</v>
      </c>
      <c r="AP38" s="6">
        <v>163</v>
      </c>
      <c r="AQ38" s="6">
        <v>681</v>
      </c>
      <c r="AR38" s="6">
        <v>6</v>
      </c>
      <c r="AS38" s="6">
        <v>876</v>
      </c>
      <c r="AT38" s="6">
        <v>625</v>
      </c>
      <c r="AU38" s="6">
        <v>25</v>
      </c>
      <c r="AV38" s="6">
        <v>217</v>
      </c>
      <c r="AW38" s="6">
        <v>2694</v>
      </c>
      <c r="AX38" s="6">
        <v>3168</v>
      </c>
      <c r="AY38" s="17">
        <v>5862</v>
      </c>
      <c r="AZ38" s="26">
        <f t="shared" si="42"/>
        <v>5862</v>
      </c>
      <c r="BA38" s="6">
        <v>610</v>
      </c>
      <c r="BB38" s="6">
        <v>31</v>
      </c>
      <c r="BC38" s="6">
        <v>190</v>
      </c>
      <c r="BD38" s="6">
        <v>31</v>
      </c>
      <c r="BE38" s="6">
        <v>9</v>
      </c>
      <c r="BF38" s="6">
        <v>72</v>
      </c>
      <c r="BG38" s="6">
        <v>21</v>
      </c>
      <c r="BH38" s="6">
        <v>641</v>
      </c>
      <c r="BI38" s="6">
        <v>323</v>
      </c>
      <c r="BJ38" s="17">
        <v>964</v>
      </c>
      <c r="BK38" s="6">
        <v>180</v>
      </c>
      <c r="BL38" s="6">
        <v>393</v>
      </c>
      <c r="BM38" s="26">
        <v>573</v>
      </c>
      <c r="BN38" s="17">
        <v>15328</v>
      </c>
      <c r="BO38" s="6">
        <v>3118</v>
      </c>
      <c r="BP38" s="6">
        <v>25765</v>
      </c>
      <c r="BQ38" s="6">
        <v>28883</v>
      </c>
      <c r="BR38" s="6">
        <v>32913</v>
      </c>
      <c r="BS38" s="6">
        <v>33200</v>
      </c>
      <c r="BT38" s="6">
        <v>66113</v>
      </c>
      <c r="BU38" s="17">
        <v>94996</v>
      </c>
      <c r="BV38" s="16">
        <f t="shared" si="43"/>
        <v>80296</v>
      </c>
      <c r="BW38" s="16"/>
      <c r="BX38" s="12">
        <f t="shared" si="44"/>
        <v>45.80699632613011</v>
      </c>
      <c r="BY38" s="9">
        <f t="shared" si="25"/>
        <v>31.555918125185407</v>
      </c>
      <c r="BZ38" s="9">
        <f t="shared" si="45"/>
        <v>3.5147068890765123</v>
      </c>
      <c r="CA38" s="9">
        <f t="shared" si="46"/>
        <v>0.5499395294708258</v>
      </c>
      <c r="CB38" s="9">
        <f t="shared" si="26"/>
        <v>1.1152819295803573</v>
      </c>
      <c r="CC38" s="9">
        <f t="shared" si="47"/>
        <v>0.32688314355475434</v>
      </c>
      <c r="CD38" s="9">
        <f t="shared" si="48"/>
        <v>8.74426670926226</v>
      </c>
      <c r="CE38" s="31">
        <f t="shared" si="27"/>
        <v>4.064646418547338</v>
      </c>
      <c r="CF38" s="9">
        <f t="shared" si="49"/>
        <v>68.88886121351001</v>
      </c>
      <c r="CG38" s="9">
        <f t="shared" si="50"/>
        <v>7.672860416459101</v>
      </c>
      <c r="CH38" s="9">
        <f t="shared" si="51"/>
        <v>1.0610740261034173</v>
      </c>
      <c r="CI38" s="9">
        <f t="shared" si="52"/>
        <v>0.13948390953472153</v>
      </c>
      <c r="CJ38" s="9">
        <f t="shared" si="53"/>
        <v>1.2005579356381388</v>
      </c>
      <c r="CK38" s="9">
        <f t="shared" si="54"/>
        <v>2.434741456610541</v>
      </c>
      <c r="CL38" s="9">
        <f t="shared" si="55"/>
        <v>0.7136096443160307</v>
      </c>
      <c r="CM38" s="9">
        <f t="shared" si="56"/>
        <v>19.089369333466173</v>
      </c>
      <c r="CN38" s="31">
        <f t="shared" si="28"/>
        <v>8.87341835209724</v>
      </c>
      <c r="CO38" s="9">
        <f aca="true" t="shared" si="65" ref="CO38:CO59">+S38/(S38+T38+U38+V38+W38+X38)*100</f>
        <v>36.97008044834132</v>
      </c>
      <c r="CP38" s="9">
        <f aca="true" t="shared" si="66" ref="CP38:CP59">+T38/(S38+T38+U38+V38+W38+X38)*100</f>
        <v>4.492452318539275</v>
      </c>
      <c r="CQ38" s="9">
        <f aca="true" t="shared" si="67" ref="CQ38:CQ59">+(S38+T38)/(S38+T38+U38+V38+W38+X38)*100</f>
        <v>41.46253276688059</v>
      </c>
      <c r="CR38" s="9">
        <f t="shared" si="32"/>
        <v>0.5152309500135588</v>
      </c>
      <c r="CS38" s="9">
        <f aca="true" t="shared" si="68" ref="CS38:CS59">+(V38+W38)/(S38+T38+U38+V38+W38+X38)*100</f>
        <v>57.98969538099973</v>
      </c>
      <c r="CT38" s="9">
        <f aca="true" t="shared" si="69" ref="CT38:CT59">+W38/(V38+W38)*100</f>
        <v>53.12217476696699</v>
      </c>
      <c r="CU38" s="9">
        <f t="shared" si="35"/>
        <v>16.325486182190378</v>
      </c>
      <c r="CV38" s="9">
        <f t="shared" si="36"/>
        <v>24.08734220402593</v>
      </c>
      <c r="CW38" s="9">
        <f t="shared" si="37"/>
        <v>11.361310133060389</v>
      </c>
      <c r="CX38" s="9">
        <f t="shared" si="38"/>
        <v>6.772432616854315</v>
      </c>
      <c r="CY38" s="9">
        <f t="shared" si="39"/>
        <v>26.663254861821905</v>
      </c>
      <c r="CZ38" s="9">
        <f t="shared" si="40"/>
        <v>14.790174002047083</v>
      </c>
      <c r="DA38" s="9">
        <f t="shared" si="57"/>
        <v>5.647719234192091</v>
      </c>
      <c r="DB38" s="9">
        <f t="shared" si="58"/>
        <v>1.3120963877415968</v>
      </c>
      <c r="DC38" s="9">
        <f t="shared" si="59"/>
        <v>1.654382401935057</v>
      </c>
      <c r="DD38" s="9">
        <f t="shared" si="60"/>
        <v>2.0537160851607603</v>
      </c>
      <c r="DE38" s="9">
        <f t="shared" si="61"/>
        <v>6.640146415984753</v>
      </c>
      <c r="DF38" s="9">
        <f t="shared" si="62"/>
        <v>48.85731028420744</v>
      </c>
      <c r="DG38" s="9">
        <f t="shared" si="63"/>
        <v>2.431878113096982</v>
      </c>
      <c r="DH38" s="9">
        <f t="shared" si="64"/>
        <v>48.40316437152066</v>
      </c>
    </row>
    <row r="39" spans="2:112" ht="15.75">
      <c r="B39" s="14" t="s">
        <v>100</v>
      </c>
      <c r="C39" s="17">
        <v>144986</v>
      </c>
      <c r="D39" s="6">
        <v>213</v>
      </c>
      <c r="E39" s="6">
        <v>111</v>
      </c>
      <c r="F39" s="6">
        <v>84</v>
      </c>
      <c r="G39" s="6">
        <v>90</v>
      </c>
      <c r="H39" s="6">
        <v>316</v>
      </c>
      <c r="I39" s="6">
        <v>784</v>
      </c>
      <c r="J39" s="6">
        <v>2</v>
      </c>
      <c r="K39" s="6">
        <v>54</v>
      </c>
      <c r="L39" s="6">
        <v>35</v>
      </c>
      <c r="M39" s="6">
        <v>16</v>
      </c>
      <c r="N39" s="6">
        <v>5</v>
      </c>
      <c r="O39" s="6">
        <v>68</v>
      </c>
      <c r="P39" s="6">
        <v>13</v>
      </c>
      <c r="Q39" s="6">
        <v>50</v>
      </c>
      <c r="R39" s="17">
        <v>1841</v>
      </c>
      <c r="S39" s="6">
        <v>20333</v>
      </c>
      <c r="T39" s="6">
        <v>414</v>
      </c>
      <c r="U39" s="6">
        <v>146</v>
      </c>
      <c r="V39" s="6">
        <v>9802</v>
      </c>
      <c r="W39" s="6">
        <v>11329</v>
      </c>
      <c r="X39" s="6">
        <v>108</v>
      </c>
      <c r="Y39" s="17">
        <f t="shared" si="41"/>
        <v>42132</v>
      </c>
      <c r="Z39" s="6">
        <v>31</v>
      </c>
      <c r="AA39" s="6">
        <v>4</v>
      </c>
      <c r="AB39" s="6">
        <v>150</v>
      </c>
      <c r="AC39" s="6">
        <v>4309</v>
      </c>
      <c r="AD39" s="16">
        <f t="shared" si="24"/>
        <v>4494</v>
      </c>
      <c r="AE39" s="6">
        <v>89</v>
      </c>
      <c r="AF39" s="6">
        <v>16</v>
      </c>
      <c r="AG39" s="6">
        <v>811</v>
      </c>
      <c r="AH39" s="6">
        <v>873</v>
      </c>
      <c r="AI39" s="6">
        <v>29</v>
      </c>
      <c r="AJ39" s="6">
        <v>1623</v>
      </c>
      <c r="AK39" s="6">
        <v>367</v>
      </c>
      <c r="AL39" s="6">
        <v>52</v>
      </c>
      <c r="AM39" s="6">
        <v>278</v>
      </c>
      <c r="AN39" s="6">
        <v>331</v>
      </c>
      <c r="AO39" s="6">
        <v>7</v>
      </c>
      <c r="AP39" s="6">
        <v>423</v>
      </c>
      <c r="AQ39" s="6">
        <v>550</v>
      </c>
      <c r="AR39" s="6">
        <v>3</v>
      </c>
      <c r="AS39" s="6">
        <v>469</v>
      </c>
      <c r="AT39" s="6">
        <v>291</v>
      </c>
      <c r="AU39" s="6">
        <v>2</v>
      </c>
      <c r="AV39" s="6">
        <v>94</v>
      </c>
      <c r="AW39" s="6">
        <v>2501</v>
      </c>
      <c r="AX39" s="6">
        <v>3807</v>
      </c>
      <c r="AY39" s="17">
        <v>6308</v>
      </c>
      <c r="AZ39" s="26">
        <f t="shared" si="42"/>
        <v>6308</v>
      </c>
      <c r="BA39" s="6">
        <v>320</v>
      </c>
      <c r="BB39" s="6">
        <v>11</v>
      </c>
      <c r="BC39" s="6">
        <v>165</v>
      </c>
      <c r="BD39" s="6">
        <v>45</v>
      </c>
      <c r="BE39" s="6">
        <v>7</v>
      </c>
      <c r="BF39" s="6">
        <v>29</v>
      </c>
      <c r="BG39" s="6">
        <v>17</v>
      </c>
      <c r="BH39" s="6">
        <v>365</v>
      </c>
      <c r="BI39" s="6">
        <v>229</v>
      </c>
      <c r="BJ39" s="17">
        <v>594</v>
      </c>
      <c r="BK39" s="6">
        <v>219</v>
      </c>
      <c r="BL39" s="6">
        <v>331</v>
      </c>
      <c r="BM39" s="26">
        <v>550</v>
      </c>
      <c r="BN39" s="17">
        <v>17182</v>
      </c>
      <c r="BO39" s="6">
        <v>1494</v>
      </c>
      <c r="BP39" s="6">
        <v>20091</v>
      </c>
      <c r="BQ39" s="6">
        <v>21585</v>
      </c>
      <c r="BR39" s="6">
        <v>25164</v>
      </c>
      <c r="BS39" s="6">
        <v>25136</v>
      </c>
      <c r="BT39" s="6">
        <v>50300</v>
      </c>
      <c r="BU39" s="17">
        <v>71885</v>
      </c>
      <c r="BV39" s="16">
        <f t="shared" si="43"/>
        <v>73101</v>
      </c>
      <c r="BX39" s="12">
        <f t="shared" si="44"/>
        <v>50.41935083387361</v>
      </c>
      <c r="BY39" s="9">
        <f t="shared" si="25"/>
        <v>29.059357455202573</v>
      </c>
      <c r="BZ39" s="9">
        <f t="shared" si="45"/>
        <v>7.450374518919069</v>
      </c>
      <c r="CA39" s="9">
        <f t="shared" si="46"/>
        <v>0.4096947291462624</v>
      </c>
      <c r="CB39" s="9">
        <f t="shared" si="26"/>
        <v>1.2697777716469176</v>
      </c>
      <c r="CC39" s="9">
        <f t="shared" si="47"/>
        <v>0.37934697143172447</v>
      </c>
      <c r="CD39" s="9">
        <f t="shared" si="48"/>
        <v>11.85079938752707</v>
      </c>
      <c r="CE39" s="31">
        <f t="shared" si="27"/>
        <v>7.860069248065331</v>
      </c>
      <c r="CF39" s="9">
        <f t="shared" si="49"/>
        <v>57.635326466122216</v>
      </c>
      <c r="CG39" s="9">
        <f t="shared" si="50"/>
        <v>14.776815638636954</v>
      </c>
      <c r="CH39" s="9">
        <f t="shared" si="51"/>
        <v>0.701768785652727</v>
      </c>
      <c r="CI39" s="9">
        <f t="shared" si="52"/>
        <v>0.11080559773464112</v>
      </c>
      <c r="CJ39" s="9">
        <f t="shared" si="53"/>
        <v>0.8125743833873681</v>
      </c>
      <c r="CK39" s="9">
        <f t="shared" si="54"/>
        <v>2.51843340036388</v>
      </c>
      <c r="CL39" s="9">
        <f t="shared" si="55"/>
        <v>0.7523836883216372</v>
      </c>
      <c r="CM39" s="9">
        <f t="shared" si="56"/>
        <v>23.504466423167948</v>
      </c>
      <c r="CN39" s="31">
        <f t="shared" si="28"/>
        <v>15.589390022024322</v>
      </c>
      <c r="CO39" s="9">
        <f t="shared" si="65"/>
        <v>48.26022975410614</v>
      </c>
      <c r="CP39" s="9">
        <f t="shared" si="66"/>
        <v>0.9826260324693818</v>
      </c>
      <c r="CQ39" s="9">
        <f t="shared" si="67"/>
        <v>49.242855786575525</v>
      </c>
      <c r="CR39" s="9">
        <f t="shared" si="32"/>
        <v>0.34652995347954046</v>
      </c>
      <c r="CS39" s="9">
        <f t="shared" si="68"/>
        <v>50.154277034083364</v>
      </c>
      <c r="CT39" s="9">
        <f t="shared" si="69"/>
        <v>53.61317495622545</v>
      </c>
      <c r="CU39" s="9">
        <f t="shared" si="35"/>
        <v>14.521242866201648</v>
      </c>
      <c r="CV39" s="9">
        <f t="shared" si="36"/>
        <v>40.028535193405204</v>
      </c>
      <c r="CW39" s="9">
        <f t="shared" si="37"/>
        <v>11.049461001902346</v>
      </c>
      <c r="CX39" s="9">
        <f t="shared" si="38"/>
        <v>12.064045656309448</v>
      </c>
      <c r="CY39" s="9">
        <f t="shared" si="39"/>
        <v>16.201648700063412</v>
      </c>
      <c r="CZ39" s="9">
        <f t="shared" si="40"/>
        <v>6.135066582117946</v>
      </c>
      <c r="DA39" s="9">
        <f t="shared" si="57"/>
        <v>10.483770846840384</v>
      </c>
      <c r="DB39" s="9">
        <f t="shared" si="58"/>
        <v>1.1035548259831984</v>
      </c>
      <c r="DC39" s="9">
        <f t="shared" si="59"/>
        <v>1.4484157091029477</v>
      </c>
      <c r="DD39" s="9">
        <f t="shared" si="60"/>
        <v>4.6901080104285935</v>
      </c>
      <c r="DE39" s="9">
        <f t="shared" si="61"/>
        <v>6.282306163021869</v>
      </c>
      <c r="DF39" s="9">
        <f t="shared" si="62"/>
        <v>41.524195885250656</v>
      </c>
      <c r="DG39" s="9">
        <f t="shared" si="63"/>
        <v>1.8400463633729354</v>
      </c>
      <c r="DH39" s="9">
        <f t="shared" si="64"/>
        <v>56.3894523326572</v>
      </c>
    </row>
    <row r="40" spans="1:112" s="3" customFormat="1" ht="15.75">
      <c r="A40" s="40"/>
      <c r="B40" s="14" t="s">
        <v>133</v>
      </c>
      <c r="C40" s="17">
        <v>30075</v>
      </c>
      <c r="D40" s="6">
        <v>54</v>
      </c>
      <c r="E40" s="6">
        <v>23</v>
      </c>
      <c r="F40" s="6">
        <v>17</v>
      </c>
      <c r="G40" s="6">
        <v>104</v>
      </c>
      <c r="H40" s="6">
        <v>121</v>
      </c>
      <c r="I40" s="6">
        <v>460</v>
      </c>
      <c r="J40" s="6">
        <v>2</v>
      </c>
      <c r="K40" s="6">
        <v>13</v>
      </c>
      <c r="L40" s="6">
        <v>18</v>
      </c>
      <c r="M40" s="6">
        <v>18</v>
      </c>
      <c r="N40" s="6">
        <v>2</v>
      </c>
      <c r="O40" s="6">
        <v>26</v>
      </c>
      <c r="P40" s="6">
        <v>15</v>
      </c>
      <c r="Q40" s="6">
        <v>35</v>
      </c>
      <c r="R40" s="17">
        <v>908</v>
      </c>
      <c r="S40" s="6">
        <v>1960</v>
      </c>
      <c r="T40" s="6">
        <v>38</v>
      </c>
      <c r="U40" s="6">
        <v>40</v>
      </c>
      <c r="V40" s="6">
        <v>1483</v>
      </c>
      <c r="W40" s="6">
        <v>3175</v>
      </c>
      <c r="X40" s="6">
        <v>11</v>
      </c>
      <c r="Y40" s="17">
        <f t="shared" si="41"/>
        <v>6707</v>
      </c>
      <c r="Z40" s="6">
        <v>11</v>
      </c>
      <c r="AA40" s="6">
        <v>0</v>
      </c>
      <c r="AB40" s="6">
        <v>26</v>
      </c>
      <c r="AC40" s="6">
        <v>509</v>
      </c>
      <c r="AD40" s="16">
        <f t="shared" si="24"/>
        <v>546</v>
      </c>
      <c r="AE40" s="6">
        <v>43</v>
      </c>
      <c r="AF40" s="6">
        <v>11</v>
      </c>
      <c r="AG40" s="6">
        <v>599</v>
      </c>
      <c r="AH40" s="6">
        <v>471</v>
      </c>
      <c r="AI40" s="6">
        <v>27</v>
      </c>
      <c r="AJ40" s="6">
        <v>651</v>
      </c>
      <c r="AK40" s="6">
        <v>189</v>
      </c>
      <c r="AL40" s="6">
        <v>13</v>
      </c>
      <c r="AM40" s="6">
        <v>193</v>
      </c>
      <c r="AN40" s="6">
        <v>399</v>
      </c>
      <c r="AO40" s="6">
        <v>28</v>
      </c>
      <c r="AP40" s="6">
        <v>321</v>
      </c>
      <c r="AQ40" s="6">
        <v>881</v>
      </c>
      <c r="AR40" s="6">
        <v>55</v>
      </c>
      <c r="AS40" s="6">
        <v>499</v>
      </c>
      <c r="AT40" s="6">
        <v>99</v>
      </c>
      <c r="AU40" s="6">
        <v>4</v>
      </c>
      <c r="AV40" s="6">
        <v>38</v>
      </c>
      <c r="AW40" s="6">
        <v>2082</v>
      </c>
      <c r="AX40" s="6">
        <f>+AV40+AU40+AS40+AR40+AP40+AO40+AM40+AL40+AJ40+AI40+AG40+AF40</f>
        <v>2439</v>
      </c>
      <c r="AY40" s="17">
        <v>4521</v>
      </c>
      <c r="AZ40" s="26">
        <f t="shared" si="42"/>
        <v>4521</v>
      </c>
      <c r="BA40" s="6">
        <v>142</v>
      </c>
      <c r="BB40" s="6">
        <v>3</v>
      </c>
      <c r="BC40" s="6">
        <v>95</v>
      </c>
      <c r="BD40" s="6">
        <v>47</v>
      </c>
      <c r="BE40" s="6">
        <v>11</v>
      </c>
      <c r="BF40" s="6">
        <v>20</v>
      </c>
      <c r="BG40" s="6">
        <v>12</v>
      </c>
      <c r="BH40" s="6">
        <v>189</v>
      </c>
      <c r="BI40" s="6">
        <v>141</v>
      </c>
      <c r="BJ40" s="17">
        <v>330</v>
      </c>
      <c r="BK40" s="6">
        <v>62</v>
      </c>
      <c r="BL40" s="6">
        <v>160</v>
      </c>
      <c r="BM40" s="26">
        <v>222</v>
      </c>
      <c r="BN40" s="17">
        <v>2382</v>
      </c>
      <c r="BO40" s="6">
        <v>353</v>
      </c>
      <c r="BP40" s="6">
        <v>4878</v>
      </c>
      <c r="BQ40" s="6">
        <v>5231</v>
      </c>
      <c r="BR40" s="6">
        <v>4491</v>
      </c>
      <c r="BS40" s="6">
        <v>4737</v>
      </c>
      <c r="BT40" s="6">
        <v>9228</v>
      </c>
      <c r="BU40" s="17">
        <v>14459</v>
      </c>
      <c r="BV40" s="16">
        <f t="shared" si="43"/>
        <v>15616</v>
      </c>
      <c r="BW40" s="16"/>
      <c r="BX40" s="12">
        <f t="shared" si="44"/>
        <v>51.923524522028266</v>
      </c>
      <c r="BY40" s="9">
        <f t="shared" si="25"/>
        <v>22.30091438071488</v>
      </c>
      <c r="BZ40" s="9">
        <f t="shared" si="45"/>
        <v>16.847880299251873</v>
      </c>
      <c r="CA40" s="9">
        <f t="shared" si="46"/>
        <v>1.0972568578553616</v>
      </c>
      <c r="CB40" s="9">
        <f t="shared" si="26"/>
        <v>3.0191188694929343</v>
      </c>
      <c r="CC40" s="9">
        <f t="shared" si="47"/>
        <v>0.7381546134663342</v>
      </c>
      <c r="CD40" s="9">
        <f t="shared" si="48"/>
        <v>7.920199501246882</v>
      </c>
      <c r="CE40" s="31">
        <f t="shared" si="27"/>
        <v>17.945137157107233</v>
      </c>
      <c r="CF40" s="9">
        <f t="shared" si="49"/>
        <v>42.94953893442623</v>
      </c>
      <c r="CG40" s="9">
        <f t="shared" si="50"/>
        <v>32.44748975409836</v>
      </c>
      <c r="CH40" s="9">
        <f t="shared" si="51"/>
        <v>1.6137295081967213</v>
      </c>
      <c r="CI40" s="9">
        <f t="shared" si="52"/>
        <v>0.49948770491803285</v>
      </c>
      <c r="CJ40" s="9">
        <f t="shared" si="53"/>
        <v>2.113217213114754</v>
      </c>
      <c r="CK40" s="9">
        <f t="shared" si="54"/>
        <v>5.814549180327869</v>
      </c>
      <c r="CL40" s="9">
        <f t="shared" si="55"/>
        <v>1.4216188524590163</v>
      </c>
      <c r="CM40" s="9">
        <f t="shared" si="56"/>
        <v>15.25358606557377</v>
      </c>
      <c r="CN40" s="31">
        <f t="shared" si="28"/>
        <v>34.560706967213115</v>
      </c>
      <c r="CO40" s="9">
        <f t="shared" si="65"/>
        <v>29.223199642164904</v>
      </c>
      <c r="CP40" s="9">
        <f t="shared" si="66"/>
        <v>0.56657223796034</v>
      </c>
      <c r="CQ40" s="9">
        <f t="shared" si="67"/>
        <v>29.789771880125244</v>
      </c>
      <c r="CR40" s="9">
        <f t="shared" si="32"/>
        <v>0.5963918294319368</v>
      </c>
      <c r="CS40" s="9">
        <f t="shared" si="68"/>
        <v>69.44982853734903</v>
      </c>
      <c r="CT40" s="9">
        <f t="shared" si="69"/>
        <v>68.16230141691713</v>
      </c>
      <c r="CU40" s="9">
        <f t="shared" si="35"/>
        <v>14.44370714443707</v>
      </c>
      <c r="CV40" s="9">
        <f t="shared" si="36"/>
        <v>25.41473125414731</v>
      </c>
      <c r="CW40" s="9">
        <f t="shared" si="37"/>
        <v>8.73700508737005</v>
      </c>
      <c r="CX40" s="9">
        <f t="shared" si="38"/>
        <v>16.54501216545012</v>
      </c>
      <c r="CY40" s="9">
        <f t="shared" si="39"/>
        <v>31.740765317407654</v>
      </c>
      <c r="CZ40" s="9">
        <f t="shared" si="40"/>
        <v>3.11877903118779</v>
      </c>
      <c r="DA40" s="9">
        <f t="shared" si="57"/>
        <v>31.920199501246884</v>
      </c>
      <c r="DB40" s="9">
        <f t="shared" si="58"/>
        <v>5.98503740648379</v>
      </c>
      <c r="DC40" s="9">
        <f t="shared" si="59"/>
        <v>6.6500415627597675</v>
      </c>
      <c r="DD40" s="9">
        <f t="shared" si="60"/>
        <v>8.645054031587698</v>
      </c>
      <c r="DE40" s="9">
        <f t="shared" si="61"/>
        <v>13.112267013437364</v>
      </c>
      <c r="DF40" s="9">
        <f t="shared" si="62"/>
        <v>46.81508967223253</v>
      </c>
      <c r="DG40" s="9">
        <f t="shared" si="63"/>
        <v>3.1333745619459905</v>
      </c>
      <c r="DH40" s="9">
        <f t="shared" si="64"/>
        <v>49.80416408987838</v>
      </c>
    </row>
    <row r="41" spans="1:112" s="3" customFormat="1" ht="15.75">
      <c r="A41" s="40"/>
      <c r="B41" s="14" t="s">
        <v>108</v>
      </c>
      <c r="C41" s="17">
        <v>130032</v>
      </c>
      <c r="D41" s="6">
        <v>237</v>
      </c>
      <c r="E41" s="6">
        <v>158</v>
      </c>
      <c r="F41" s="6">
        <v>159</v>
      </c>
      <c r="G41" s="6">
        <v>57</v>
      </c>
      <c r="H41" s="6">
        <v>334</v>
      </c>
      <c r="I41" s="6">
        <v>561</v>
      </c>
      <c r="J41" s="6">
        <v>2</v>
      </c>
      <c r="K41" s="6">
        <v>50</v>
      </c>
      <c r="L41" s="6">
        <v>29</v>
      </c>
      <c r="M41" s="6">
        <v>21</v>
      </c>
      <c r="N41" s="6">
        <v>0</v>
      </c>
      <c r="O41" s="6">
        <v>46</v>
      </c>
      <c r="P41" s="6">
        <v>14</v>
      </c>
      <c r="Q41" s="6">
        <v>2</v>
      </c>
      <c r="R41" s="17">
        <v>1670</v>
      </c>
      <c r="S41" s="6">
        <v>15759</v>
      </c>
      <c r="T41" s="6">
        <v>521</v>
      </c>
      <c r="U41" s="6">
        <v>131</v>
      </c>
      <c r="V41" s="6">
        <v>12072</v>
      </c>
      <c r="W41" s="6">
        <v>8555</v>
      </c>
      <c r="X41" s="6">
        <v>11</v>
      </c>
      <c r="Y41" s="17">
        <f t="shared" si="41"/>
        <v>37049</v>
      </c>
      <c r="Z41" s="6">
        <v>9</v>
      </c>
      <c r="AA41" s="6">
        <v>6</v>
      </c>
      <c r="AB41" s="6">
        <v>11</v>
      </c>
      <c r="AC41" s="6">
        <v>294</v>
      </c>
      <c r="AD41" s="16">
        <f t="shared" si="24"/>
        <v>320</v>
      </c>
      <c r="AE41" s="6">
        <v>115</v>
      </c>
      <c r="AF41" s="6">
        <v>6</v>
      </c>
      <c r="AG41" s="6">
        <v>106</v>
      </c>
      <c r="AH41" s="6">
        <v>509</v>
      </c>
      <c r="AI41" s="6">
        <v>25</v>
      </c>
      <c r="AJ41" s="6">
        <v>539</v>
      </c>
      <c r="AK41" s="6">
        <v>241</v>
      </c>
      <c r="AL41" s="6">
        <v>7</v>
      </c>
      <c r="AM41" s="6">
        <v>139</v>
      </c>
      <c r="AN41" s="6">
        <v>232</v>
      </c>
      <c r="AO41" s="6">
        <v>0</v>
      </c>
      <c r="AP41" s="6">
        <v>159</v>
      </c>
      <c r="AQ41" s="6">
        <v>504</v>
      </c>
      <c r="AR41" s="6">
        <v>2</v>
      </c>
      <c r="AS41" s="6">
        <v>321</v>
      </c>
      <c r="AT41" s="6">
        <v>328</v>
      </c>
      <c r="AU41" s="6">
        <v>26</v>
      </c>
      <c r="AV41" s="6">
        <v>177</v>
      </c>
      <c r="AW41" s="6">
        <f>+AT41+AQ41+AN41+AK41+AH41+AE41</f>
        <v>1929</v>
      </c>
      <c r="AX41" s="6">
        <f>+AV41+AU41+AS41+AR41+AP41+AO41+AM41+AL41+AJ41+AI41+AG41+AF41</f>
        <v>1507</v>
      </c>
      <c r="AY41" s="17">
        <v>3436</v>
      </c>
      <c r="AZ41" s="26">
        <f t="shared" si="42"/>
        <v>3436</v>
      </c>
      <c r="BA41" s="6">
        <v>442</v>
      </c>
      <c r="BB41" s="6">
        <v>19</v>
      </c>
      <c r="BC41" s="6">
        <v>224</v>
      </c>
      <c r="BD41" s="6">
        <v>38</v>
      </c>
      <c r="BE41" s="6">
        <v>6</v>
      </c>
      <c r="BF41" s="6">
        <v>12</v>
      </c>
      <c r="BG41" s="6">
        <v>1</v>
      </c>
      <c r="BH41" s="6">
        <v>480</v>
      </c>
      <c r="BI41" s="6">
        <v>262</v>
      </c>
      <c r="BJ41" s="17">
        <v>742</v>
      </c>
      <c r="BK41" s="6">
        <v>82</v>
      </c>
      <c r="BL41" s="6">
        <v>211</v>
      </c>
      <c r="BM41" s="26">
        <v>293</v>
      </c>
      <c r="BN41" s="17">
        <v>27537</v>
      </c>
      <c r="BO41" s="6">
        <v>974</v>
      </c>
      <c r="BP41" s="6">
        <v>5972</v>
      </c>
      <c r="BQ41" s="6">
        <v>6946</v>
      </c>
      <c r="BR41" s="6">
        <v>25964</v>
      </c>
      <c r="BS41" s="6">
        <v>26075</v>
      </c>
      <c r="BT41" s="6">
        <v>52039</v>
      </c>
      <c r="BU41" s="17">
        <v>58985</v>
      </c>
      <c r="BV41" s="16">
        <f t="shared" si="43"/>
        <v>71047</v>
      </c>
      <c r="BW41" s="16"/>
      <c r="BX41" s="12">
        <f t="shared" si="44"/>
        <v>54.63808908576351</v>
      </c>
      <c r="BY41" s="9">
        <f t="shared" si="25"/>
        <v>28.492217300356838</v>
      </c>
      <c r="BZ41" s="9">
        <f t="shared" si="45"/>
        <v>2.8885197489848653</v>
      </c>
      <c r="CA41" s="9">
        <f t="shared" si="46"/>
        <v>0.5706287683031869</v>
      </c>
      <c r="CB41" s="9">
        <f t="shared" si="26"/>
        <v>1.2842992494155285</v>
      </c>
      <c r="CC41" s="9">
        <f t="shared" si="47"/>
        <v>0.22532914974775442</v>
      </c>
      <c r="CD41" s="9">
        <f t="shared" si="48"/>
        <v>21.177094868955333</v>
      </c>
      <c r="CE41" s="31">
        <f t="shared" si="27"/>
        <v>3.4591485172880523</v>
      </c>
      <c r="CF41" s="9">
        <f t="shared" si="49"/>
        <v>52.14717018311822</v>
      </c>
      <c r="CG41" s="9">
        <f t="shared" si="50"/>
        <v>5.2866412374906755</v>
      </c>
      <c r="CH41" s="9">
        <f t="shared" si="51"/>
        <v>0.9655580108941969</v>
      </c>
      <c r="CI41" s="9">
        <f t="shared" si="52"/>
        <v>0.07882106211381198</v>
      </c>
      <c r="CJ41" s="9">
        <f t="shared" si="53"/>
        <v>1.0443790730080087</v>
      </c>
      <c r="CK41" s="9">
        <f t="shared" si="54"/>
        <v>2.3505566737511785</v>
      </c>
      <c r="CL41" s="9">
        <f t="shared" si="55"/>
        <v>0.4124030571311948</v>
      </c>
      <c r="CM41" s="9">
        <f t="shared" si="56"/>
        <v>38.75884977550073</v>
      </c>
      <c r="CN41" s="31">
        <f t="shared" si="28"/>
        <v>6.331020310498685</v>
      </c>
      <c r="CO41" s="9">
        <f t="shared" si="65"/>
        <v>42.535561013792545</v>
      </c>
      <c r="CP41" s="9">
        <f t="shared" si="66"/>
        <v>1.4062457826122163</v>
      </c>
      <c r="CQ41" s="9">
        <f t="shared" si="67"/>
        <v>43.94180679640476</v>
      </c>
      <c r="CR41" s="9">
        <f t="shared" si="32"/>
        <v>0.35358579178925204</v>
      </c>
      <c r="CS41" s="9">
        <f t="shared" si="68"/>
        <v>55.67491700180841</v>
      </c>
      <c r="CT41" s="9">
        <f t="shared" si="69"/>
        <v>41.47476608328889</v>
      </c>
      <c r="CU41" s="9">
        <f t="shared" si="35"/>
        <v>6.606519208381839</v>
      </c>
      <c r="CV41" s="9">
        <f t="shared" si="36"/>
        <v>31.228172293364377</v>
      </c>
      <c r="CW41" s="9">
        <f t="shared" si="37"/>
        <v>11.263096623981374</v>
      </c>
      <c r="CX41" s="9">
        <f t="shared" si="38"/>
        <v>11.379511059371362</v>
      </c>
      <c r="CY41" s="9">
        <f t="shared" si="39"/>
        <v>24.068684516880094</v>
      </c>
      <c r="CZ41" s="9">
        <f t="shared" si="40"/>
        <v>15.454016298020953</v>
      </c>
      <c r="DA41" s="9">
        <f t="shared" si="57"/>
        <v>6.383044173741848</v>
      </c>
      <c r="DB41" s="9">
        <f t="shared" si="58"/>
        <v>1.6149870801033592</v>
      </c>
      <c r="DC41" s="9">
        <f t="shared" si="59"/>
        <v>1.6149870801033592</v>
      </c>
      <c r="DD41" s="9">
        <f t="shared" si="60"/>
        <v>3.5375907468930725</v>
      </c>
      <c r="DE41" s="9">
        <f t="shared" si="61"/>
        <v>6.41826322565768</v>
      </c>
      <c r="DF41" s="9">
        <f t="shared" si="62"/>
        <v>57.65916706558162</v>
      </c>
      <c r="DG41" s="9">
        <f t="shared" si="63"/>
        <v>2.178075634274773</v>
      </c>
      <c r="DH41" s="9">
        <f t="shared" si="64"/>
        <v>40.13882240306367</v>
      </c>
    </row>
    <row r="42" spans="1:112" s="3" customFormat="1" ht="15.75">
      <c r="A42" s="40"/>
      <c r="B42" s="14" t="s">
        <v>113</v>
      </c>
      <c r="C42" s="17">
        <v>292771</v>
      </c>
      <c r="D42" s="6">
        <v>387</v>
      </c>
      <c r="E42" s="6">
        <v>136</v>
      </c>
      <c r="F42" s="6">
        <v>219</v>
      </c>
      <c r="G42" s="6">
        <v>202</v>
      </c>
      <c r="H42" s="6">
        <v>729</v>
      </c>
      <c r="I42" s="6">
        <v>1511</v>
      </c>
      <c r="J42" s="6">
        <v>6</v>
      </c>
      <c r="K42" s="6">
        <v>145</v>
      </c>
      <c r="L42" s="6">
        <v>116</v>
      </c>
      <c r="M42" s="6">
        <v>45</v>
      </c>
      <c r="N42" s="6">
        <v>8</v>
      </c>
      <c r="O42" s="6">
        <v>140</v>
      </c>
      <c r="P42" s="6">
        <v>33</v>
      </c>
      <c r="Q42" s="6">
        <v>42</v>
      </c>
      <c r="R42" s="17">
        <v>3719</v>
      </c>
      <c r="S42" s="6">
        <v>32660</v>
      </c>
      <c r="T42" s="6">
        <v>1174</v>
      </c>
      <c r="U42" s="6">
        <v>582</v>
      </c>
      <c r="V42" s="6">
        <v>27465</v>
      </c>
      <c r="W42" s="6">
        <v>31979</v>
      </c>
      <c r="X42" s="6">
        <v>46</v>
      </c>
      <c r="Y42" s="17">
        <f t="shared" si="41"/>
        <v>93906</v>
      </c>
      <c r="Z42" s="6">
        <v>5</v>
      </c>
      <c r="AA42" s="6">
        <v>9</v>
      </c>
      <c r="AB42" s="6">
        <v>10</v>
      </c>
      <c r="AC42" s="6">
        <v>131</v>
      </c>
      <c r="AD42" s="16">
        <f t="shared" si="24"/>
        <v>155</v>
      </c>
      <c r="AE42" s="6">
        <v>341</v>
      </c>
      <c r="AF42" s="6">
        <v>15</v>
      </c>
      <c r="AG42" s="6">
        <v>412</v>
      </c>
      <c r="AH42" s="6">
        <v>1431</v>
      </c>
      <c r="AI42" s="6">
        <v>36</v>
      </c>
      <c r="AJ42" s="6">
        <v>1167</v>
      </c>
      <c r="AK42" s="6">
        <v>607</v>
      </c>
      <c r="AL42" s="6">
        <v>30</v>
      </c>
      <c r="AM42" s="6">
        <v>437</v>
      </c>
      <c r="AN42" s="6">
        <v>839</v>
      </c>
      <c r="AO42" s="6">
        <v>11</v>
      </c>
      <c r="AP42" s="6">
        <v>479</v>
      </c>
      <c r="AQ42" s="6">
        <v>1672</v>
      </c>
      <c r="AR42" s="6">
        <v>49</v>
      </c>
      <c r="AS42" s="6">
        <v>1049</v>
      </c>
      <c r="AT42" s="6">
        <v>747</v>
      </c>
      <c r="AU42" s="6">
        <v>17</v>
      </c>
      <c r="AV42" s="6">
        <v>281</v>
      </c>
      <c r="AW42" s="6">
        <f>+AT42+AQ42+AN42+AK42+AH42+AE42</f>
        <v>5637</v>
      </c>
      <c r="AX42" s="6">
        <f>+AV42+AU42+AS42+AR42+AP42+AO42+AM42+AL42+AJ42+AI42+AG42+AF42</f>
        <v>3983</v>
      </c>
      <c r="AY42" s="17">
        <f>SUM(AW42:AX42)</f>
        <v>9620</v>
      </c>
      <c r="AZ42" s="26">
        <f t="shared" si="42"/>
        <v>9620</v>
      </c>
      <c r="BA42" s="6">
        <v>1554</v>
      </c>
      <c r="BB42" s="6">
        <v>43</v>
      </c>
      <c r="BC42" s="6">
        <v>574</v>
      </c>
      <c r="BD42" s="6">
        <v>113</v>
      </c>
      <c r="BE42" s="6">
        <v>28</v>
      </c>
      <c r="BF42" s="6">
        <v>92</v>
      </c>
      <c r="BG42" s="6">
        <v>50</v>
      </c>
      <c r="BH42" s="6">
        <v>1667</v>
      </c>
      <c r="BI42" s="6">
        <f>+BG42+BF42+BE42+BC42+BB42</f>
        <v>787</v>
      </c>
      <c r="BJ42" s="17">
        <v>2454</v>
      </c>
      <c r="BK42" s="6">
        <v>127</v>
      </c>
      <c r="BL42" s="6">
        <v>315</v>
      </c>
      <c r="BM42" s="26">
        <v>442</v>
      </c>
      <c r="BN42" s="17">
        <v>21927</v>
      </c>
      <c r="BO42" s="6">
        <v>4889</v>
      </c>
      <c r="BP42" s="6">
        <v>44748</v>
      </c>
      <c r="BQ42" s="6">
        <v>49637</v>
      </c>
      <c r="BR42" s="6">
        <v>55012</v>
      </c>
      <c r="BS42" s="6">
        <v>55899</v>
      </c>
      <c r="BT42" s="6">
        <v>110911</v>
      </c>
      <c r="BU42" s="17">
        <v>160548</v>
      </c>
      <c r="BV42" s="16">
        <f t="shared" si="43"/>
        <v>132223</v>
      </c>
      <c r="BW42" s="16"/>
      <c r="BX42" s="12">
        <f t="shared" si="44"/>
        <v>45.162601487169155</v>
      </c>
      <c r="BY42" s="9">
        <f t="shared" si="25"/>
        <v>32.074898128571476</v>
      </c>
      <c r="BZ42" s="9">
        <f t="shared" si="45"/>
        <v>3.3387869700209376</v>
      </c>
      <c r="CA42" s="9">
        <f t="shared" si="46"/>
        <v>0.838197772320346</v>
      </c>
      <c r="CB42" s="9">
        <f t="shared" si="26"/>
        <v>1.2702760860877615</v>
      </c>
      <c r="CC42" s="9">
        <f t="shared" si="47"/>
        <v>0.15097123690529457</v>
      </c>
      <c r="CD42" s="9">
        <f t="shared" si="48"/>
        <v>7.489471293263336</v>
      </c>
      <c r="CE42" s="31">
        <f t="shared" si="27"/>
        <v>4.176984742341284</v>
      </c>
      <c r="CF42" s="9">
        <f t="shared" si="49"/>
        <v>71.02092676765767</v>
      </c>
      <c r="CG42" s="9">
        <f t="shared" si="50"/>
        <v>7.392813655717992</v>
      </c>
      <c r="CH42" s="9">
        <f t="shared" si="51"/>
        <v>1.679738018347791</v>
      </c>
      <c r="CI42" s="9">
        <f t="shared" si="52"/>
        <v>0.17621745082171786</v>
      </c>
      <c r="CJ42" s="9">
        <f t="shared" si="53"/>
        <v>1.8559554691695093</v>
      </c>
      <c r="CK42" s="9">
        <f t="shared" si="54"/>
        <v>2.8126725304977196</v>
      </c>
      <c r="CL42" s="9">
        <f t="shared" si="55"/>
        <v>0.33428374791072657</v>
      </c>
      <c r="CM42" s="9">
        <f t="shared" si="56"/>
        <v>16.58334782904638</v>
      </c>
      <c r="CN42" s="31">
        <f t="shared" si="28"/>
        <v>9.2487691248875</v>
      </c>
      <c r="CO42" s="9">
        <f t="shared" si="65"/>
        <v>34.7794603113752</v>
      </c>
      <c r="CP42" s="9">
        <f t="shared" si="66"/>
        <v>1.2501863565693354</v>
      </c>
      <c r="CQ42" s="9">
        <f t="shared" si="67"/>
        <v>36.02964666794454</v>
      </c>
      <c r="CR42" s="9">
        <f t="shared" si="32"/>
        <v>0.6197687048750878</v>
      </c>
      <c r="CS42" s="9">
        <f t="shared" si="68"/>
        <v>63.30159947181224</v>
      </c>
      <c r="CT42" s="9">
        <f t="shared" si="69"/>
        <v>53.7968508175762</v>
      </c>
      <c r="CU42" s="9">
        <f t="shared" si="35"/>
        <v>7.983367983367984</v>
      </c>
      <c r="CV42" s="9">
        <f t="shared" si="36"/>
        <v>27.38045738045738</v>
      </c>
      <c r="CW42" s="9">
        <f t="shared" si="37"/>
        <v>11.164241164241165</v>
      </c>
      <c r="CX42" s="9">
        <f t="shared" si="38"/>
        <v>13.814968814968815</v>
      </c>
      <c r="CY42" s="9">
        <f t="shared" si="39"/>
        <v>28.794178794178794</v>
      </c>
      <c r="CZ42" s="9">
        <f t="shared" si="40"/>
        <v>10.862785862785863</v>
      </c>
      <c r="DA42" s="9">
        <f t="shared" si="57"/>
        <v>9.153912101949988</v>
      </c>
      <c r="DB42" s="9">
        <f t="shared" si="58"/>
        <v>1.5370374798050352</v>
      </c>
      <c r="DC42" s="9">
        <f t="shared" si="59"/>
        <v>1.8102885873259305</v>
      </c>
      <c r="DD42" s="9">
        <f t="shared" si="60"/>
        <v>4.781894381615666</v>
      </c>
      <c r="DE42" s="9">
        <f t="shared" si="61"/>
        <v>6.572837680662874</v>
      </c>
      <c r="DF42" s="9">
        <f t="shared" si="62"/>
        <v>60.493622660261714</v>
      </c>
      <c r="DG42" s="9">
        <f t="shared" si="63"/>
        <v>1.8966374026834523</v>
      </c>
      <c r="DH42" s="9">
        <f t="shared" si="64"/>
        <v>37.19562696703661</v>
      </c>
    </row>
    <row r="43" spans="1:112" s="3" customFormat="1" ht="15.75">
      <c r="A43" s="40"/>
      <c r="B43" s="14" t="s">
        <v>79</v>
      </c>
      <c r="C43" s="17">
        <v>209729</v>
      </c>
      <c r="D43" s="6">
        <v>89</v>
      </c>
      <c r="E43" s="6">
        <v>76</v>
      </c>
      <c r="F43" s="6">
        <v>104</v>
      </c>
      <c r="G43" s="6">
        <v>110</v>
      </c>
      <c r="H43" s="6">
        <v>287</v>
      </c>
      <c r="I43" s="6">
        <v>597</v>
      </c>
      <c r="J43" s="6">
        <v>0</v>
      </c>
      <c r="K43" s="6">
        <v>142</v>
      </c>
      <c r="L43" s="6">
        <v>59</v>
      </c>
      <c r="M43" s="6">
        <v>44</v>
      </c>
      <c r="N43" s="6">
        <v>13</v>
      </c>
      <c r="O43" s="6">
        <v>114</v>
      </c>
      <c r="P43" s="6">
        <v>19</v>
      </c>
      <c r="Q43" s="6">
        <v>86</v>
      </c>
      <c r="R43" s="17">
        <v>1740</v>
      </c>
      <c r="S43" s="6">
        <v>13004</v>
      </c>
      <c r="T43" s="6">
        <v>411</v>
      </c>
      <c r="U43" s="6">
        <v>206</v>
      </c>
      <c r="V43" s="6">
        <v>19986</v>
      </c>
      <c r="W43" s="6">
        <v>27570</v>
      </c>
      <c r="X43" s="6">
        <v>74</v>
      </c>
      <c r="Y43" s="17">
        <f t="shared" si="41"/>
        <v>61251</v>
      </c>
      <c r="Z43" s="6">
        <v>73</v>
      </c>
      <c r="AA43" s="6">
        <v>21</v>
      </c>
      <c r="AB43" s="6">
        <v>8</v>
      </c>
      <c r="AC43" s="6">
        <v>3</v>
      </c>
      <c r="AD43" s="16">
        <f t="shared" si="24"/>
        <v>105</v>
      </c>
      <c r="AE43" s="6">
        <v>124</v>
      </c>
      <c r="AF43" s="6">
        <v>12</v>
      </c>
      <c r="AG43" s="6">
        <v>177</v>
      </c>
      <c r="AH43" s="6">
        <v>1565</v>
      </c>
      <c r="AI43" s="6">
        <v>81</v>
      </c>
      <c r="AJ43" s="6">
        <v>1071</v>
      </c>
      <c r="AK43" s="6">
        <v>219</v>
      </c>
      <c r="AL43" s="6">
        <v>29</v>
      </c>
      <c r="AM43" s="6">
        <v>205</v>
      </c>
      <c r="AN43" s="6">
        <v>634</v>
      </c>
      <c r="AO43" s="6">
        <v>37</v>
      </c>
      <c r="AP43" s="6">
        <v>413</v>
      </c>
      <c r="AQ43" s="6">
        <v>2225</v>
      </c>
      <c r="AR43" s="6">
        <v>71</v>
      </c>
      <c r="AS43" s="6">
        <v>1478</v>
      </c>
      <c r="AT43" s="6">
        <v>298</v>
      </c>
      <c r="AU43" s="6">
        <v>18</v>
      </c>
      <c r="AV43" s="6">
        <v>176</v>
      </c>
      <c r="AW43" s="6">
        <v>5065</v>
      </c>
      <c r="AX43" s="6">
        <v>3768</v>
      </c>
      <c r="AY43" s="17">
        <v>8833</v>
      </c>
      <c r="AZ43" s="26">
        <f t="shared" si="42"/>
        <v>8833</v>
      </c>
      <c r="BA43" s="6">
        <v>682</v>
      </c>
      <c r="BB43" s="6">
        <v>38</v>
      </c>
      <c r="BC43" s="6">
        <v>417</v>
      </c>
      <c r="BD43" s="6">
        <v>38</v>
      </c>
      <c r="BE43" s="6">
        <v>41</v>
      </c>
      <c r="BF43" s="6">
        <v>230</v>
      </c>
      <c r="BG43" s="6">
        <v>13</v>
      </c>
      <c r="BH43" s="6">
        <v>720</v>
      </c>
      <c r="BI43" s="6">
        <v>739</v>
      </c>
      <c r="BJ43" s="17">
        <v>1459</v>
      </c>
      <c r="BK43" s="6">
        <v>155</v>
      </c>
      <c r="BL43" s="6">
        <v>504</v>
      </c>
      <c r="BM43" s="26">
        <v>659</v>
      </c>
      <c r="BN43" s="17">
        <v>28287</v>
      </c>
      <c r="BO43" s="6">
        <v>1346</v>
      </c>
      <c r="BP43" s="6">
        <v>37296</v>
      </c>
      <c r="BQ43" s="6">
        <v>38642</v>
      </c>
      <c r="BR43" s="6">
        <v>34361</v>
      </c>
      <c r="BS43" s="6">
        <v>36392</v>
      </c>
      <c r="BT43" s="6">
        <v>70753</v>
      </c>
      <c r="BU43" s="17">
        <f>+BT43+BQ43</f>
        <v>109395</v>
      </c>
      <c r="BV43" s="16">
        <f t="shared" si="43"/>
        <v>100334</v>
      </c>
      <c r="BW43" s="16"/>
      <c r="BX43" s="12">
        <f t="shared" si="44"/>
        <v>47.83983140147524</v>
      </c>
      <c r="BY43" s="9">
        <f t="shared" si="25"/>
        <v>29.204830996190324</v>
      </c>
      <c r="BZ43" s="9">
        <f t="shared" si="45"/>
        <v>4.26169008577736</v>
      </c>
      <c r="CA43" s="9">
        <f t="shared" si="46"/>
        <v>0.695659636960077</v>
      </c>
      <c r="CB43" s="9">
        <f t="shared" si="26"/>
        <v>0.8296420618989266</v>
      </c>
      <c r="CC43" s="9">
        <f t="shared" si="47"/>
        <v>0.314215010799651</v>
      </c>
      <c r="CD43" s="9">
        <f t="shared" si="48"/>
        <v>13.487405175249965</v>
      </c>
      <c r="CE43" s="31">
        <f t="shared" si="27"/>
        <v>4.957349722737437</v>
      </c>
      <c r="CF43" s="9">
        <f t="shared" si="49"/>
        <v>61.04710267705863</v>
      </c>
      <c r="CG43" s="9">
        <f t="shared" si="50"/>
        <v>8.908246456834174</v>
      </c>
      <c r="CH43" s="9">
        <f t="shared" si="51"/>
        <v>1.1461717862339784</v>
      </c>
      <c r="CI43" s="9">
        <f t="shared" si="52"/>
        <v>0.3079713756054777</v>
      </c>
      <c r="CJ43" s="9">
        <f t="shared" si="53"/>
        <v>1.4541431618394562</v>
      </c>
      <c r="CK43" s="9">
        <f t="shared" si="54"/>
        <v>1.7342077461279328</v>
      </c>
      <c r="CL43" s="9">
        <f t="shared" si="55"/>
        <v>0.6568062670679928</v>
      </c>
      <c r="CM43" s="9">
        <f t="shared" si="56"/>
        <v>28.192835928000477</v>
      </c>
      <c r="CN43" s="31">
        <f t="shared" si="28"/>
        <v>10.36238961867363</v>
      </c>
      <c r="CO43" s="9">
        <f t="shared" si="65"/>
        <v>21.230673784917798</v>
      </c>
      <c r="CP43" s="9">
        <f t="shared" si="66"/>
        <v>0.6710094529068913</v>
      </c>
      <c r="CQ43" s="9">
        <f t="shared" si="67"/>
        <v>21.901683237824688</v>
      </c>
      <c r="CR43" s="9">
        <f t="shared" si="32"/>
        <v>0.3363210396564954</v>
      </c>
      <c r="CS43" s="9">
        <f t="shared" si="68"/>
        <v>77.64118136846744</v>
      </c>
      <c r="CT43" s="9">
        <f t="shared" si="69"/>
        <v>57.9737572546051</v>
      </c>
      <c r="CU43" s="9">
        <f t="shared" si="35"/>
        <v>3.5435299445262087</v>
      </c>
      <c r="CV43" s="9">
        <f t="shared" si="36"/>
        <v>30.759651307596513</v>
      </c>
      <c r="CW43" s="9">
        <f t="shared" si="37"/>
        <v>5.128495414921318</v>
      </c>
      <c r="CX43" s="9">
        <f t="shared" si="38"/>
        <v>12.272161213630703</v>
      </c>
      <c r="CY43" s="9">
        <f t="shared" si="39"/>
        <v>42.726140609079586</v>
      </c>
      <c r="CZ43" s="9">
        <f t="shared" si="40"/>
        <v>5.570021510245669</v>
      </c>
      <c r="DA43" s="9">
        <f t="shared" si="57"/>
        <v>13.1598396025347</v>
      </c>
      <c r="DB43" s="9">
        <f t="shared" si="58"/>
        <v>2.0979454438823435</v>
      </c>
      <c r="DC43" s="9">
        <f t="shared" si="59"/>
        <v>2.7177929613930356</v>
      </c>
      <c r="DD43" s="9">
        <f t="shared" si="60"/>
        <v>5.435585922786071</v>
      </c>
      <c r="DE43" s="9">
        <f t="shared" si="61"/>
        <v>4.056365101126453</v>
      </c>
      <c r="DF43" s="9">
        <f t="shared" si="62"/>
        <v>56.208705790905555</v>
      </c>
      <c r="DG43" s="9">
        <f t="shared" si="63"/>
        <v>3.1772250291488535</v>
      </c>
      <c r="DH43" s="9">
        <f t="shared" si="64"/>
        <v>40.48775748153906</v>
      </c>
    </row>
    <row r="44" spans="2:112" ht="15.75">
      <c r="B44" s="14" t="s">
        <v>81</v>
      </c>
      <c r="C44" s="17">
        <v>555337</v>
      </c>
      <c r="D44" s="6">
        <v>767</v>
      </c>
      <c r="E44" s="6">
        <v>384</v>
      </c>
      <c r="F44" s="6">
        <v>251</v>
      </c>
      <c r="G44" s="6">
        <v>542</v>
      </c>
      <c r="H44" s="6">
        <v>1055</v>
      </c>
      <c r="I44" s="6">
        <v>3394</v>
      </c>
      <c r="J44" s="6">
        <v>22</v>
      </c>
      <c r="K44" s="6">
        <v>443</v>
      </c>
      <c r="L44" s="6">
        <v>256</v>
      </c>
      <c r="M44" s="6">
        <v>91</v>
      </c>
      <c r="N44" s="6">
        <v>22</v>
      </c>
      <c r="O44" s="6">
        <v>283</v>
      </c>
      <c r="P44" s="6">
        <v>66</v>
      </c>
      <c r="Q44" s="6">
        <v>95</v>
      </c>
      <c r="R44" s="17">
        <v>7671</v>
      </c>
      <c r="S44" s="6">
        <v>79552</v>
      </c>
      <c r="T44" s="6">
        <v>1919</v>
      </c>
      <c r="U44" s="6">
        <v>565</v>
      </c>
      <c r="V44" s="6">
        <v>44671</v>
      </c>
      <c r="W44" s="6">
        <v>53990</v>
      </c>
      <c r="X44" s="6">
        <v>12</v>
      </c>
      <c r="Y44" s="17">
        <f t="shared" si="41"/>
        <v>180709</v>
      </c>
      <c r="Z44" s="6">
        <v>25</v>
      </c>
      <c r="AA44" s="6">
        <v>14</v>
      </c>
      <c r="AB44" s="6">
        <v>13</v>
      </c>
      <c r="AC44" s="6">
        <v>369</v>
      </c>
      <c r="AD44" s="16">
        <f t="shared" si="24"/>
        <v>421</v>
      </c>
      <c r="AE44" s="6">
        <v>692</v>
      </c>
      <c r="AF44" s="6">
        <v>71</v>
      </c>
      <c r="AG44" s="6">
        <v>1508</v>
      </c>
      <c r="AH44" s="6">
        <v>2333</v>
      </c>
      <c r="AI44" s="6">
        <v>93</v>
      </c>
      <c r="AJ44" s="6">
        <v>2874</v>
      </c>
      <c r="AK44" s="6">
        <v>1106</v>
      </c>
      <c r="AL44" s="6">
        <v>103</v>
      </c>
      <c r="AM44" s="6">
        <v>975</v>
      </c>
      <c r="AN44" s="6">
        <v>2012</v>
      </c>
      <c r="AO44" s="6">
        <v>44</v>
      </c>
      <c r="AP44" s="6">
        <v>1793</v>
      </c>
      <c r="AQ44" s="6">
        <v>3064</v>
      </c>
      <c r="AR44" s="6">
        <v>74</v>
      </c>
      <c r="AS44" s="6">
        <v>2520</v>
      </c>
      <c r="AT44" s="6">
        <v>1203</v>
      </c>
      <c r="AU44" s="6">
        <v>63</v>
      </c>
      <c r="AV44" s="6">
        <v>592</v>
      </c>
      <c r="AW44" s="6">
        <v>10410</v>
      </c>
      <c r="AX44" s="6">
        <v>10710</v>
      </c>
      <c r="AY44" s="17">
        <v>21120</v>
      </c>
      <c r="AZ44" s="26">
        <f t="shared" si="42"/>
        <v>21120</v>
      </c>
      <c r="BA44" s="6">
        <v>2477</v>
      </c>
      <c r="BB44" s="6">
        <v>112</v>
      </c>
      <c r="BC44" s="6">
        <v>1206</v>
      </c>
      <c r="BD44" s="6">
        <v>656</v>
      </c>
      <c r="BE44" s="6">
        <v>212</v>
      </c>
      <c r="BF44" s="6">
        <v>407</v>
      </c>
      <c r="BG44" s="6">
        <v>131</v>
      </c>
      <c r="BH44" s="6">
        <v>3133</v>
      </c>
      <c r="BI44" s="6">
        <v>2068</v>
      </c>
      <c r="BJ44" s="17">
        <v>5201</v>
      </c>
      <c r="BK44" s="6">
        <v>1719</v>
      </c>
      <c r="BL44" s="6">
        <v>1099</v>
      </c>
      <c r="BM44" s="26">
        <v>2818</v>
      </c>
      <c r="BN44" s="17">
        <v>35977</v>
      </c>
      <c r="BO44" s="6">
        <v>13800</v>
      </c>
      <c r="BP44" s="6">
        <v>98456</v>
      </c>
      <c r="BQ44" s="6">
        <v>112256</v>
      </c>
      <c r="BR44" s="6">
        <v>92645</v>
      </c>
      <c r="BS44" s="6">
        <v>96519</v>
      </c>
      <c r="BT44" s="6">
        <v>189164</v>
      </c>
      <c r="BU44" s="17">
        <v>301420</v>
      </c>
      <c r="BV44" s="16">
        <f t="shared" si="43"/>
        <v>253917</v>
      </c>
      <c r="BX44" s="12">
        <f t="shared" si="44"/>
        <v>45.72304744686559</v>
      </c>
      <c r="BY44" s="9">
        <f t="shared" si="25"/>
        <v>32.54042140177946</v>
      </c>
      <c r="BZ44" s="9">
        <f t="shared" si="45"/>
        <v>3.8789059616052954</v>
      </c>
      <c r="CA44" s="9">
        <f t="shared" si="46"/>
        <v>0.9365484381555704</v>
      </c>
      <c r="CB44" s="9">
        <f t="shared" si="26"/>
        <v>1.3813234126305287</v>
      </c>
      <c r="CC44" s="9">
        <f t="shared" si="47"/>
        <v>0.5074396267491631</v>
      </c>
      <c r="CD44" s="9">
        <f t="shared" si="48"/>
        <v>6.478408605945579</v>
      </c>
      <c r="CE44" s="31">
        <f t="shared" si="27"/>
        <v>4.815454399760866</v>
      </c>
      <c r="CF44" s="9">
        <f t="shared" si="49"/>
        <v>71.16853144925311</v>
      </c>
      <c r="CG44" s="9">
        <f t="shared" si="50"/>
        <v>8.483480822473485</v>
      </c>
      <c r="CH44" s="9">
        <f t="shared" si="51"/>
        <v>1.5461745373488187</v>
      </c>
      <c r="CI44" s="9">
        <f t="shared" si="52"/>
        <v>0.5021325866326398</v>
      </c>
      <c r="CJ44" s="9">
        <f t="shared" si="53"/>
        <v>2.0483071239814583</v>
      </c>
      <c r="CK44" s="9">
        <f t="shared" si="54"/>
        <v>3.0210659388697882</v>
      </c>
      <c r="CL44" s="9">
        <f t="shared" si="55"/>
        <v>1.109811473828062</v>
      </c>
      <c r="CM44" s="9">
        <f t="shared" si="56"/>
        <v>14.168803191594105</v>
      </c>
      <c r="CN44" s="31">
        <f t="shared" si="28"/>
        <v>10.531787946454944</v>
      </c>
      <c r="CO44" s="9">
        <f t="shared" si="65"/>
        <v>44.02215716981445</v>
      </c>
      <c r="CP44" s="9">
        <f t="shared" si="66"/>
        <v>1.0619282935548313</v>
      </c>
      <c r="CQ44" s="9">
        <f t="shared" si="67"/>
        <v>45.084085463369284</v>
      </c>
      <c r="CR44" s="9">
        <f t="shared" si="32"/>
        <v>0.3126573662628867</v>
      </c>
      <c r="CS44" s="9">
        <f t="shared" si="68"/>
        <v>54.59661665993393</v>
      </c>
      <c r="CT44" s="9">
        <f t="shared" si="69"/>
        <v>54.722737454515965</v>
      </c>
      <c r="CU44" s="9">
        <f t="shared" si="35"/>
        <v>10.752840909090908</v>
      </c>
      <c r="CV44" s="9">
        <f t="shared" si="36"/>
        <v>25.094696969696972</v>
      </c>
      <c r="CW44" s="9">
        <f t="shared" si="37"/>
        <v>10.340909090909092</v>
      </c>
      <c r="CX44" s="9">
        <f t="shared" si="38"/>
        <v>18.22443181818182</v>
      </c>
      <c r="CY44" s="9">
        <f t="shared" si="39"/>
        <v>26.789772727272727</v>
      </c>
      <c r="CZ44" s="9">
        <f t="shared" si="40"/>
        <v>8.797348484848484</v>
      </c>
      <c r="DA44" s="9">
        <f t="shared" si="57"/>
        <v>10.029945780670115</v>
      </c>
      <c r="DB44" s="9">
        <f t="shared" si="58"/>
        <v>1.6386446428024786</v>
      </c>
      <c r="DC44" s="9">
        <f t="shared" si="59"/>
        <v>2.0348004905129677</v>
      </c>
      <c r="DD44" s="9">
        <f t="shared" si="60"/>
        <v>5.096004768275839</v>
      </c>
      <c r="DE44" s="9">
        <f t="shared" si="61"/>
        <v>5.577171131927851</v>
      </c>
      <c r="DF44" s="9">
        <f t="shared" si="62"/>
        <v>51.453212263971736</v>
      </c>
      <c r="DG44" s="9">
        <f t="shared" si="63"/>
        <v>2.9330192621860873</v>
      </c>
      <c r="DH44" s="9">
        <f t="shared" si="64"/>
        <v>45.11606701873029</v>
      </c>
    </row>
    <row r="45" spans="1:112" s="3" customFormat="1" ht="15.75">
      <c r="A45" s="40"/>
      <c r="B45" s="14" t="s">
        <v>131</v>
      </c>
      <c r="C45" s="17">
        <v>62914</v>
      </c>
      <c r="D45" s="6">
        <v>20</v>
      </c>
      <c r="E45" s="6">
        <v>1</v>
      </c>
      <c r="F45" s="6">
        <v>25</v>
      </c>
      <c r="G45" s="6">
        <v>137</v>
      </c>
      <c r="H45" s="6">
        <v>89</v>
      </c>
      <c r="I45" s="6">
        <v>172</v>
      </c>
      <c r="J45" s="6">
        <v>0</v>
      </c>
      <c r="K45" s="6">
        <v>148</v>
      </c>
      <c r="L45" s="6">
        <v>20</v>
      </c>
      <c r="M45" s="6">
        <v>8</v>
      </c>
      <c r="N45" s="6">
        <v>9</v>
      </c>
      <c r="O45" s="6">
        <v>45</v>
      </c>
      <c r="P45" s="6">
        <v>8</v>
      </c>
      <c r="Q45" s="6">
        <v>5</v>
      </c>
      <c r="R45" s="17">
        <v>687</v>
      </c>
      <c r="S45" s="6">
        <v>7921</v>
      </c>
      <c r="T45" s="6">
        <v>112</v>
      </c>
      <c r="U45" s="6">
        <v>9</v>
      </c>
      <c r="V45" s="6">
        <v>5734</v>
      </c>
      <c r="W45" s="6">
        <v>5605</v>
      </c>
      <c r="X45" s="6">
        <v>0</v>
      </c>
      <c r="Y45" s="17">
        <f t="shared" si="41"/>
        <v>19381</v>
      </c>
      <c r="Z45" s="6">
        <v>0</v>
      </c>
      <c r="AA45" s="6">
        <v>0</v>
      </c>
      <c r="AB45" s="6">
        <v>0</v>
      </c>
      <c r="AC45" s="6">
        <v>0</v>
      </c>
      <c r="AD45" s="16">
        <f t="shared" si="24"/>
        <v>0</v>
      </c>
      <c r="AE45" s="6">
        <v>79</v>
      </c>
      <c r="AF45" s="6">
        <v>3</v>
      </c>
      <c r="AG45" s="6">
        <v>74</v>
      </c>
      <c r="AH45" s="6">
        <v>427</v>
      </c>
      <c r="AI45" s="6">
        <v>0</v>
      </c>
      <c r="AJ45" s="6">
        <v>283</v>
      </c>
      <c r="AK45" s="6">
        <v>77</v>
      </c>
      <c r="AL45" s="6">
        <v>3</v>
      </c>
      <c r="AM45" s="6">
        <v>36</v>
      </c>
      <c r="AN45" s="6">
        <v>86</v>
      </c>
      <c r="AO45" s="6">
        <v>0</v>
      </c>
      <c r="AP45" s="6">
        <v>77</v>
      </c>
      <c r="AQ45" s="6">
        <v>452</v>
      </c>
      <c r="AR45" s="6">
        <v>0</v>
      </c>
      <c r="AS45" s="6">
        <v>191</v>
      </c>
      <c r="AT45" s="6">
        <v>30</v>
      </c>
      <c r="AU45" s="6">
        <v>0</v>
      </c>
      <c r="AV45" s="6">
        <v>35</v>
      </c>
      <c r="AW45" s="6">
        <f>+AT45+AQ45+AN45+AK45+AH45+AE45</f>
        <v>1151</v>
      </c>
      <c r="AX45" s="6">
        <f>+AV45+AU45+AS45+AR45+AP45+AO45+AM45+AL45+AJ45+AI45+AG45+AF45</f>
        <v>702</v>
      </c>
      <c r="AY45" s="17">
        <f>SUM(AW45:AX45)</f>
        <v>1853</v>
      </c>
      <c r="AZ45" s="26">
        <f t="shared" si="42"/>
        <v>1853</v>
      </c>
      <c r="BA45" s="6">
        <v>276</v>
      </c>
      <c r="BB45" s="6">
        <v>1</v>
      </c>
      <c r="BC45" s="6">
        <v>127</v>
      </c>
      <c r="BD45" s="6">
        <v>2</v>
      </c>
      <c r="BE45" s="6">
        <v>10</v>
      </c>
      <c r="BF45" s="6">
        <v>5</v>
      </c>
      <c r="BG45" s="6">
        <v>15</v>
      </c>
      <c r="BH45" s="6">
        <v>278</v>
      </c>
      <c r="BI45" s="6">
        <f>+BG45+BF45+BE45+BC45+BB45</f>
        <v>158</v>
      </c>
      <c r="BJ45" s="17">
        <v>436</v>
      </c>
      <c r="BK45" s="6">
        <v>0</v>
      </c>
      <c r="BL45" s="6">
        <v>27</v>
      </c>
      <c r="BM45" s="26">
        <v>27</v>
      </c>
      <c r="BN45" s="17">
        <v>2756</v>
      </c>
      <c r="BO45" s="6">
        <v>514</v>
      </c>
      <c r="BP45" s="6">
        <v>16211</v>
      </c>
      <c r="BQ45" s="6">
        <v>16725</v>
      </c>
      <c r="BR45" s="6">
        <v>10177</v>
      </c>
      <c r="BS45" s="6">
        <v>10872</v>
      </c>
      <c r="BT45" s="6">
        <v>21049</v>
      </c>
      <c r="BU45" s="17">
        <v>37774</v>
      </c>
      <c r="BV45" s="16">
        <f t="shared" si="43"/>
        <v>25140</v>
      </c>
      <c r="BW45" s="16"/>
      <c r="BX45" s="12">
        <f t="shared" si="44"/>
        <v>39.959309533649105</v>
      </c>
      <c r="BY45" s="9">
        <f t="shared" si="25"/>
        <v>30.80554407604031</v>
      </c>
      <c r="BZ45" s="9">
        <f t="shared" si="45"/>
        <v>2.9452903964141526</v>
      </c>
      <c r="CA45" s="9">
        <f t="shared" si="46"/>
        <v>0.6930095050386242</v>
      </c>
      <c r="CB45" s="9">
        <f t="shared" si="26"/>
        <v>1.0919668118383825</v>
      </c>
      <c r="CC45" s="9">
        <f t="shared" si="47"/>
        <v>0.04291572622945609</v>
      </c>
      <c r="CD45" s="9">
        <f t="shared" si="48"/>
        <v>4.380583018088184</v>
      </c>
      <c r="CE45" s="31">
        <f t="shared" si="27"/>
        <v>3.638299901452777</v>
      </c>
      <c r="CF45" s="9">
        <f t="shared" si="49"/>
        <v>77.09228321400158</v>
      </c>
      <c r="CG45" s="9">
        <f t="shared" si="50"/>
        <v>7.370723945902943</v>
      </c>
      <c r="CH45" s="9">
        <f t="shared" si="51"/>
        <v>1.6666666666666667</v>
      </c>
      <c r="CI45" s="9">
        <f t="shared" si="52"/>
        <v>0.06762132060461416</v>
      </c>
      <c r="CJ45" s="9">
        <f t="shared" si="53"/>
        <v>1.7342879872712806</v>
      </c>
      <c r="CK45" s="9">
        <f t="shared" si="54"/>
        <v>2.732696897374702</v>
      </c>
      <c r="CL45" s="9">
        <f t="shared" si="55"/>
        <v>0.10739856801909309</v>
      </c>
      <c r="CM45" s="9">
        <f t="shared" si="56"/>
        <v>10.96260938743039</v>
      </c>
      <c r="CN45" s="31">
        <f t="shared" si="28"/>
        <v>9.105011933174223</v>
      </c>
      <c r="CO45" s="9">
        <f t="shared" si="65"/>
        <v>40.86992415252051</v>
      </c>
      <c r="CP45" s="9">
        <f t="shared" si="66"/>
        <v>0.5778855580207419</v>
      </c>
      <c r="CQ45" s="9">
        <f t="shared" si="67"/>
        <v>41.44780971054125</v>
      </c>
      <c r="CR45" s="9">
        <f t="shared" si="32"/>
        <v>0.04643723234095248</v>
      </c>
      <c r="CS45" s="9">
        <f t="shared" si="68"/>
        <v>58.50575305711779</v>
      </c>
      <c r="CT45" s="9">
        <f t="shared" si="69"/>
        <v>49.4311667695564</v>
      </c>
      <c r="CU45" s="9">
        <f t="shared" si="35"/>
        <v>8.41878035617917</v>
      </c>
      <c r="CV45" s="9">
        <f t="shared" si="36"/>
        <v>38.316243928764166</v>
      </c>
      <c r="CW45" s="9">
        <f t="shared" si="37"/>
        <v>6.260118726389638</v>
      </c>
      <c r="CX45" s="9">
        <f t="shared" si="38"/>
        <v>8.796546141392337</v>
      </c>
      <c r="CY45" s="9">
        <f t="shared" si="39"/>
        <v>34.7004856988667</v>
      </c>
      <c r="CZ45" s="9">
        <f t="shared" si="40"/>
        <v>3.507825148407987</v>
      </c>
      <c r="DA45" s="9">
        <f t="shared" si="57"/>
        <v>11.9210350637378</v>
      </c>
      <c r="DB45" s="9">
        <f t="shared" si="58"/>
        <v>1.2715770734653655</v>
      </c>
      <c r="DC45" s="9">
        <f t="shared" si="59"/>
        <v>2.7021012811139014</v>
      </c>
      <c r="DD45" s="9">
        <f t="shared" si="60"/>
        <v>7.15262103824268</v>
      </c>
      <c r="DE45" s="9">
        <f t="shared" si="61"/>
        <v>4.22822936956625</v>
      </c>
      <c r="DF45" s="9">
        <f t="shared" si="62"/>
        <v>62.429008300567936</v>
      </c>
      <c r="DG45" s="9">
        <f t="shared" si="63"/>
        <v>0.7426823940585409</v>
      </c>
      <c r="DH45" s="9">
        <f t="shared" si="64"/>
        <v>36.17300131061599</v>
      </c>
    </row>
    <row r="46" spans="1:112" s="3" customFormat="1" ht="15.75">
      <c r="A46" s="40"/>
      <c r="B46" s="14" t="s">
        <v>93</v>
      </c>
      <c r="C46" s="17">
        <v>220506</v>
      </c>
      <c r="D46" s="6">
        <v>193</v>
      </c>
      <c r="E46" s="6">
        <v>217</v>
      </c>
      <c r="F46" s="6">
        <v>153</v>
      </c>
      <c r="G46" s="6">
        <v>175</v>
      </c>
      <c r="H46" s="6">
        <v>407</v>
      </c>
      <c r="I46" s="6">
        <v>744</v>
      </c>
      <c r="J46" s="6">
        <v>2</v>
      </c>
      <c r="K46" s="6">
        <v>40</v>
      </c>
      <c r="L46" s="6">
        <v>33</v>
      </c>
      <c r="M46" s="6">
        <v>18</v>
      </c>
      <c r="N46" s="6">
        <v>12</v>
      </c>
      <c r="O46" s="6">
        <v>56</v>
      </c>
      <c r="P46" s="6">
        <v>15</v>
      </c>
      <c r="Q46" s="6">
        <v>31</v>
      </c>
      <c r="R46" s="17">
        <v>2096</v>
      </c>
      <c r="S46" s="6">
        <v>35460</v>
      </c>
      <c r="T46" s="6">
        <v>384</v>
      </c>
      <c r="U46" s="6">
        <v>135</v>
      </c>
      <c r="V46" s="6">
        <v>14026</v>
      </c>
      <c r="W46" s="6">
        <v>25879</v>
      </c>
      <c r="X46" s="6">
        <v>11</v>
      </c>
      <c r="Y46" s="17">
        <f t="shared" si="41"/>
        <v>75895</v>
      </c>
      <c r="Z46" s="6">
        <v>2</v>
      </c>
      <c r="AA46" s="6">
        <v>2</v>
      </c>
      <c r="AB46" s="6">
        <v>64</v>
      </c>
      <c r="AC46" s="6">
        <v>1779</v>
      </c>
      <c r="AD46" s="16">
        <f t="shared" si="24"/>
        <v>1847</v>
      </c>
      <c r="AE46" s="6">
        <v>174</v>
      </c>
      <c r="AF46" s="6">
        <v>27</v>
      </c>
      <c r="AG46" s="6">
        <v>243</v>
      </c>
      <c r="AH46" s="6">
        <v>496</v>
      </c>
      <c r="AI46" s="6">
        <v>25</v>
      </c>
      <c r="AJ46" s="6">
        <v>543</v>
      </c>
      <c r="AK46" s="6">
        <v>223</v>
      </c>
      <c r="AL46" s="6">
        <v>22</v>
      </c>
      <c r="AM46" s="6">
        <v>260</v>
      </c>
      <c r="AN46" s="6">
        <v>235</v>
      </c>
      <c r="AO46" s="6">
        <v>6</v>
      </c>
      <c r="AP46" s="6">
        <v>188</v>
      </c>
      <c r="AQ46" s="6">
        <v>468</v>
      </c>
      <c r="AR46" s="6">
        <v>14</v>
      </c>
      <c r="AS46" s="6">
        <v>348</v>
      </c>
      <c r="AT46" s="6">
        <v>456</v>
      </c>
      <c r="AU46" s="6">
        <v>16</v>
      </c>
      <c r="AV46" s="6">
        <v>310</v>
      </c>
      <c r="AW46" s="6">
        <v>2052</v>
      </c>
      <c r="AX46" s="6">
        <v>2002</v>
      </c>
      <c r="AY46" s="17">
        <v>4054</v>
      </c>
      <c r="AZ46" s="26">
        <f t="shared" si="42"/>
        <v>4054</v>
      </c>
      <c r="BA46" s="6">
        <v>1626</v>
      </c>
      <c r="BB46" s="6">
        <v>42</v>
      </c>
      <c r="BC46" s="6">
        <v>456</v>
      </c>
      <c r="BD46" s="6">
        <v>145</v>
      </c>
      <c r="BE46" s="6">
        <v>28</v>
      </c>
      <c r="BF46" s="6">
        <v>577</v>
      </c>
      <c r="BG46" s="6">
        <v>20</v>
      </c>
      <c r="BH46" s="6">
        <f>+BD46+BA46</f>
        <v>1771</v>
      </c>
      <c r="BI46" s="6">
        <v>1123</v>
      </c>
      <c r="BJ46" s="17">
        <v>2894</v>
      </c>
      <c r="BK46" s="6">
        <v>35</v>
      </c>
      <c r="BL46" s="6">
        <v>539</v>
      </c>
      <c r="BM46" s="26">
        <v>574</v>
      </c>
      <c r="BN46" s="17">
        <v>16212</v>
      </c>
      <c r="BO46" s="6">
        <v>5532</v>
      </c>
      <c r="BP46" s="6">
        <v>29401</v>
      </c>
      <c r="BQ46" s="6">
        <v>34933</v>
      </c>
      <c r="BR46" s="6">
        <v>40769</v>
      </c>
      <c r="BS46" s="6">
        <v>41232</v>
      </c>
      <c r="BT46" s="6">
        <v>82001</v>
      </c>
      <c r="BU46" s="17">
        <v>116934</v>
      </c>
      <c r="BV46" s="16">
        <f t="shared" si="43"/>
        <v>103572</v>
      </c>
      <c r="BW46" s="16"/>
      <c r="BX46" s="12">
        <f t="shared" si="44"/>
        <v>46.970150472095995</v>
      </c>
      <c r="BY46" s="9">
        <f t="shared" si="25"/>
        <v>34.41856457420659</v>
      </c>
      <c r="BZ46" s="9">
        <f t="shared" si="45"/>
        <v>2.6761176566624036</v>
      </c>
      <c r="CA46" s="9">
        <f t="shared" si="46"/>
        <v>1.3124359427861374</v>
      </c>
      <c r="CB46" s="9">
        <f t="shared" si="26"/>
        <v>0.95054102836204</v>
      </c>
      <c r="CC46" s="9">
        <f t="shared" si="47"/>
        <v>0.2603103770418945</v>
      </c>
      <c r="CD46" s="9">
        <f t="shared" si="48"/>
        <v>7.352180893036925</v>
      </c>
      <c r="CE46" s="31">
        <f t="shared" si="27"/>
        <v>3.988553599448541</v>
      </c>
      <c r="CF46" s="9">
        <f t="shared" si="49"/>
        <v>73.27752674468003</v>
      </c>
      <c r="CG46" s="9">
        <f t="shared" si="50"/>
        <v>5.697485806974858</v>
      </c>
      <c r="CH46" s="9">
        <f t="shared" si="51"/>
        <v>2.0700575445100995</v>
      </c>
      <c r="CI46" s="9">
        <f t="shared" si="52"/>
        <v>0.724133935812768</v>
      </c>
      <c r="CJ46" s="9">
        <f t="shared" si="53"/>
        <v>2.7941914803228673</v>
      </c>
      <c r="CK46" s="9">
        <f t="shared" si="54"/>
        <v>2.023712972618082</v>
      </c>
      <c r="CL46" s="9">
        <f t="shared" si="55"/>
        <v>0.5542038388753717</v>
      </c>
      <c r="CM46" s="9">
        <f t="shared" si="56"/>
        <v>15.652879156528792</v>
      </c>
      <c r="CN46" s="31">
        <f t="shared" si="28"/>
        <v>8.491677287297726</v>
      </c>
      <c r="CO46" s="9">
        <f t="shared" si="65"/>
        <v>46.72244548389222</v>
      </c>
      <c r="CP46" s="9">
        <f t="shared" si="66"/>
        <v>0.5059621845971408</v>
      </c>
      <c r="CQ46" s="9">
        <f t="shared" si="67"/>
        <v>47.22840766848936</v>
      </c>
      <c r="CR46" s="9">
        <f t="shared" si="32"/>
        <v>0.1778773305224323</v>
      </c>
      <c r="CS46" s="9">
        <f t="shared" si="68"/>
        <v>52.579221292575276</v>
      </c>
      <c r="CT46" s="9">
        <f t="shared" si="69"/>
        <v>64.85152236561834</v>
      </c>
      <c r="CU46" s="9">
        <f t="shared" si="35"/>
        <v>10.952146028613715</v>
      </c>
      <c r="CV46" s="9">
        <f t="shared" si="36"/>
        <v>26.24568327577701</v>
      </c>
      <c r="CW46" s="9">
        <f t="shared" si="37"/>
        <v>12.456832757770103</v>
      </c>
      <c r="CX46" s="9">
        <f t="shared" si="38"/>
        <v>10.582141095214602</v>
      </c>
      <c r="CY46" s="9">
        <f t="shared" si="39"/>
        <v>20.473606314750864</v>
      </c>
      <c r="CZ46" s="9">
        <f t="shared" si="40"/>
        <v>19.289590527873703</v>
      </c>
      <c r="DA46" s="9">
        <f t="shared" si="57"/>
        <v>5.986231667165519</v>
      </c>
      <c r="DB46" s="9">
        <f t="shared" si="58"/>
        <v>0.8163043182498435</v>
      </c>
      <c r="DC46" s="9">
        <f t="shared" si="59"/>
        <v>1.3605071970830724</v>
      </c>
      <c r="DD46" s="9">
        <f t="shared" si="60"/>
        <v>2.539613434555069</v>
      </c>
      <c r="DE46" s="9">
        <f t="shared" si="61"/>
        <v>4.963354105437739</v>
      </c>
      <c r="DF46" s="9">
        <f t="shared" si="62"/>
        <v>55.02302820955671</v>
      </c>
      <c r="DG46" s="9">
        <f t="shared" si="63"/>
        <v>2.5906735751295336</v>
      </c>
      <c r="DH46" s="9">
        <f t="shared" si="64"/>
        <v>42.09844559585492</v>
      </c>
    </row>
    <row r="47" spans="1:112" s="3" customFormat="1" ht="15.75">
      <c r="A47" s="40"/>
      <c r="B47" s="14" t="s">
        <v>134</v>
      </c>
      <c r="C47" s="17">
        <v>265584</v>
      </c>
      <c r="D47" s="6">
        <v>273</v>
      </c>
      <c r="E47" s="6">
        <v>123</v>
      </c>
      <c r="F47" s="6">
        <v>113</v>
      </c>
      <c r="G47" s="6">
        <v>207</v>
      </c>
      <c r="H47" s="6">
        <v>552</v>
      </c>
      <c r="I47" s="6">
        <v>520</v>
      </c>
      <c r="J47" s="6">
        <v>6</v>
      </c>
      <c r="K47" s="6">
        <v>178</v>
      </c>
      <c r="L47" s="6">
        <v>63</v>
      </c>
      <c r="M47" s="6">
        <v>47</v>
      </c>
      <c r="N47" s="6">
        <v>4</v>
      </c>
      <c r="O47" s="6">
        <v>134</v>
      </c>
      <c r="P47" s="6">
        <v>29</v>
      </c>
      <c r="Q47" s="6">
        <v>78</v>
      </c>
      <c r="R47" s="17">
        <v>2327</v>
      </c>
      <c r="S47" s="6">
        <v>23066</v>
      </c>
      <c r="T47" s="6">
        <v>943</v>
      </c>
      <c r="U47" s="6">
        <v>603</v>
      </c>
      <c r="V47" s="6">
        <v>20746</v>
      </c>
      <c r="W47" s="6">
        <v>34725</v>
      </c>
      <c r="X47" s="6">
        <v>34</v>
      </c>
      <c r="Y47" s="17">
        <f t="shared" si="41"/>
        <v>80117</v>
      </c>
      <c r="Z47" s="6">
        <v>8</v>
      </c>
      <c r="AA47" s="6">
        <v>0</v>
      </c>
      <c r="AB47" s="6">
        <v>1</v>
      </c>
      <c r="AC47" s="6">
        <v>25</v>
      </c>
      <c r="AD47" s="16">
        <f t="shared" si="24"/>
        <v>34</v>
      </c>
      <c r="AE47" s="6">
        <v>457</v>
      </c>
      <c r="AF47" s="6">
        <v>36</v>
      </c>
      <c r="AG47" s="6">
        <v>494</v>
      </c>
      <c r="AH47" s="6">
        <v>978</v>
      </c>
      <c r="AI47" s="6">
        <v>19</v>
      </c>
      <c r="AJ47" s="6">
        <v>791</v>
      </c>
      <c r="AK47" s="6">
        <v>349</v>
      </c>
      <c r="AL47" s="6">
        <v>59</v>
      </c>
      <c r="AM47" s="6">
        <v>1144</v>
      </c>
      <c r="AN47" s="6">
        <v>298</v>
      </c>
      <c r="AO47" s="6">
        <v>2</v>
      </c>
      <c r="AP47" s="6">
        <v>177</v>
      </c>
      <c r="AQ47" s="6">
        <v>1811</v>
      </c>
      <c r="AR47" s="6">
        <v>13</v>
      </c>
      <c r="AS47" s="6">
        <v>1014</v>
      </c>
      <c r="AT47" s="6">
        <v>2011</v>
      </c>
      <c r="AU47" s="6">
        <v>14</v>
      </c>
      <c r="AV47" s="6">
        <v>236</v>
      </c>
      <c r="AW47" s="6">
        <v>5904</v>
      </c>
      <c r="AX47" s="6">
        <f>+AV47+AU47+AS47+AR47+AP47+AO47+AM47+AL47+AJ47+AI47+AG47+AF47</f>
        <v>3999</v>
      </c>
      <c r="AY47" s="17">
        <v>9903</v>
      </c>
      <c r="AZ47" s="26">
        <f t="shared" si="42"/>
        <v>9903</v>
      </c>
      <c r="BA47" s="6">
        <v>1205</v>
      </c>
      <c r="BB47" s="6">
        <v>27</v>
      </c>
      <c r="BC47" s="6">
        <v>471</v>
      </c>
      <c r="BD47" s="6">
        <v>68</v>
      </c>
      <c r="BE47" s="6">
        <v>32</v>
      </c>
      <c r="BF47" s="6">
        <v>74</v>
      </c>
      <c r="BG47" s="6">
        <v>28</v>
      </c>
      <c r="BH47" s="6">
        <v>1273</v>
      </c>
      <c r="BI47" s="6">
        <v>632</v>
      </c>
      <c r="BJ47" s="17">
        <v>1905</v>
      </c>
      <c r="BK47" s="6">
        <v>1527</v>
      </c>
      <c r="BL47" s="6">
        <v>261</v>
      </c>
      <c r="BM47" s="26">
        <v>1788</v>
      </c>
      <c r="BN47" s="17">
        <v>10875</v>
      </c>
      <c r="BO47" s="6">
        <v>6690</v>
      </c>
      <c r="BP47" s="6">
        <v>52583</v>
      </c>
      <c r="BQ47" s="6">
        <v>59273</v>
      </c>
      <c r="BR47" s="6">
        <v>48841</v>
      </c>
      <c r="BS47" s="6">
        <v>50521</v>
      </c>
      <c r="BT47" s="6">
        <v>99362</v>
      </c>
      <c r="BU47" s="17">
        <v>158635</v>
      </c>
      <c r="BV47" s="16">
        <f t="shared" si="43"/>
        <v>106949</v>
      </c>
      <c r="BW47" s="16"/>
      <c r="BX47" s="12">
        <f t="shared" si="44"/>
        <v>40.26936863666486</v>
      </c>
      <c r="BY47" s="9">
        <f t="shared" si="25"/>
        <v>30.166350382553166</v>
      </c>
      <c r="BZ47" s="9">
        <f t="shared" si="45"/>
        <v>3.741565756973312</v>
      </c>
      <c r="CA47" s="9">
        <f t="shared" si="46"/>
        <v>0.7172871859750587</v>
      </c>
      <c r="CB47" s="9">
        <f t="shared" si="26"/>
        <v>0.8761823001385626</v>
      </c>
      <c r="CC47" s="9">
        <f t="shared" si="47"/>
        <v>0.673233327308874</v>
      </c>
      <c r="CD47" s="9">
        <f t="shared" si="48"/>
        <v>4.094749683715886</v>
      </c>
      <c r="CE47" s="31">
        <f t="shared" si="27"/>
        <v>4.45885294294837</v>
      </c>
      <c r="CF47" s="9">
        <f t="shared" si="49"/>
        <v>74.91140637126107</v>
      </c>
      <c r="CG47" s="9">
        <f t="shared" si="50"/>
        <v>9.29134447259909</v>
      </c>
      <c r="CH47" s="9">
        <f t="shared" si="51"/>
        <v>1.6185284574890837</v>
      </c>
      <c r="CI47" s="9">
        <f t="shared" si="52"/>
        <v>0.16269436834379003</v>
      </c>
      <c r="CJ47" s="9">
        <f t="shared" si="53"/>
        <v>1.7812228258328737</v>
      </c>
      <c r="CK47" s="9">
        <f t="shared" si="54"/>
        <v>2.1758034203218357</v>
      </c>
      <c r="CL47" s="9">
        <f t="shared" si="55"/>
        <v>1.671824888498256</v>
      </c>
      <c r="CM47" s="9">
        <f t="shared" si="56"/>
        <v>10.168398021486876</v>
      </c>
      <c r="CN47" s="31">
        <f t="shared" si="28"/>
        <v>11.072567298431963</v>
      </c>
      <c r="CO47" s="9">
        <f t="shared" si="65"/>
        <v>28.79039404870377</v>
      </c>
      <c r="CP47" s="9">
        <f t="shared" si="66"/>
        <v>1.1770285956788198</v>
      </c>
      <c r="CQ47" s="9">
        <f t="shared" si="67"/>
        <v>29.96742264438259</v>
      </c>
      <c r="CR47" s="9">
        <f t="shared" si="32"/>
        <v>0.7526492504711859</v>
      </c>
      <c r="CS47" s="9">
        <f t="shared" si="68"/>
        <v>69.23749017062546</v>
      </c>
      <c r="CT47" s="9">
        <f t="shared" si="69"/>
        <v>62.60027762254151</v>
      </c>
      <c r="CU47" s="9">
        <f t="shared" si="35"/>
        <v>9.966676764616784</v>
      </c>
      <c r="CV47" s="9">
        <f t="shared" si="36"/>
        <v>18.055134807634047</v>
      </c>
      <c r="CW47" s="9">
        <f t="shared" si="37"/>
        <v>15.672018580228213</v>
      </c>
      <c r="CX47" s="9">
        <f t="shared" si="38"/>
        <v>4.816722205392305</v>
      </c>
      <c r="CY47" s="9">
        <f t="shared" si="39"/>
        <v>28.657982429566797</v>
      </c>
      <c r="CZ47" s="9">
        <f t="shared" si="40"/>
        <v>22.83146521256185</v>
      </c>
      <c r="DA47" s="9">
        <f t="shared" si="57"/>
        <v>10.99463823121875</v>
      </c>
      <c r="DB47" s="9">
        <f t="shared" si="58"/>
        <v>1.76968492077836</v>
      </c>
      <c r="DC47" s="9">
        <f t="shared" si="59"/>
        <v>1.920296403397795</v>
      </c>
      <c r="DD47" s="9">
        <f t="shared" si="60"/>
        <v>5.045484667751069</v>
      </c>
      <c r="DE47" s="9">
        <f t="shared" si="61"/>
        <v>5.5554437310038045</v>
      </c>
      <c r="DF47" s="9">
        <f t="shared" si="62"/>
        <v>60.780826558265574</v>
      </c>
      <c r="DG47" s="9">
        <f t="shared" si="63"/>
        <v>1.7107046070460703</v>
      </c>
      <c r="DH47" s="9">
        <f t="shared" si="64"/>
        <v>37.271341463414636</v>
      </c>
    </row>
    <row r="48" spans="2:112" ht="15.75">
      <c r="B48" s="14" t="s">
        <v>99</v>
      </c>
      <c r="C48" s="17">
        <v>280568</v>
      </c>
      <c r="D48" s="6">
        <v>540</v>
      </c>
      <c r="E48" s="6">
        <v>202</v>
      </c>
      <c r="F48" s="6">
        <v>159</v>
      </c>
      <c r="G48" s="6">
        <v>274</v>
      </c>
      <c r="H48" s="6">
        <v>601</v>
      </c>
      <c r="I48" s="6">
        <v>971</v>
      </c>
      <c r="J48" s="6">
        <v>4</v>
      </c>
      <c r="K48" s="6">
        <v>181</v>
      </c>
      <c r="L48" s="6">
        <v>103</v>
      </c>
      <c r="M48" s="6">
        <v>49</v>
      </c>
      <c r="N48" s="6">
        <v>8</v>
      </c>
      <c r="O48" s="6">
        <v>117</v>
      </c>
      <c r="P48" s="6">
        <v>28</v>
      </c>
      <c r="Q48" s="6">
        <v>57</v>
      </c>
      <c r="R48" s="17">
        <v>3294</v>
      </c>
      <c r="S48" s="6">
        <v>34774</v>
      </c>
      <c r="T48" s="6">
        <v>1174</v>
      </c>
      <c r="U48" s="6">
        <v>283</v>
      </c>
      <c r="V48" s="6">
        <v>20106</v>
      </c>
      <c r="W48" s="6">
        <v>34837</v>
      </c>
      <c r="X48" s="6">
        <v>9</v>
      </c>
      <c r="Y48" s="17">
        <f t="shared" si="41"/>
        <v>91183</v>
      </c>
      <c r="Z48" s="6">
        <v>27</v>
      </c>
      <c r="AA48" s="6">
        <v>58</v>
      </c>
      <c r="AB48" s="6">
        <v>60</v>
      </c>
      <c r="AC48" s="6">
        <v>2182</v>
      </c>
      <c r="AD48" s="16">
        <f t="shared" si="24"/>
        <v>2327</v>
      </c>
      <c r="AE48" s="6">
        <v>326</v>
      </c>
      <c r="AF48" s="6">
        <v>12</v>
      </c>
      <c r="AG48" s="6">
        <v>860</v>
      </c>
      <c r="AH48" s="6">
        <v>1510</v>
      </c>
      <c r="AI48" s="6">
        <v>22</v>
      </c>
      <c r="AJ48" s="6">
        <v>1447</v>
      </c>
      <c r="AK48" s="6">
        <v>496</v>
      </c>
      <c r="AL48" s="6">
        <v>12</v>
      </c>
      <c r="AM48" s="6">
        <v>467</v>
      </c>
      <c r="AN48" s="6">
        <v>843</v>
      </c>
      <c r="AO48" s="6">
        <v>7</v>
      </c>
      <c r="AP48" s="6">
        <v>796</v>
      </c>
      <c r="AQ48" s="6">
        <v>1899</v>
      </c>
      <c r="AR48" s="6">
        <v>12</v>
      </c>
      <c r="AS48" s="6">
        <v>1190</v>
      </c>
      <c r="AT48" s="6">
        <v>477</v>
      </c>
      <c r="AU48" s="6">
        <v>16</v>
      </c>
      <c r="AV48" s="6">
        <v>1449</v>
      </c>
      <c r="AW48" s="6">
        <v>5551</v>
      </c>
      <c r="AX48" s="6">
        <v>6290</v>
      </c>
      <c r="AY48" s="17">
        <v>11841</v>
      </c>
      <c r="AZ48" s="26">
        <f t="shared" si="42"/>
        <v>11841</v>
      </c>
      <c r="BA48" s="6">
        <v>973</v>
      </c>
      <c r="BB48" s="6">
        <v>22</v>
      </c>
      <c r="BC48" s="6">
        <v>623</v>
      </c>
      <c r="BD48" s="6">
        <v>199</v>
      </c>
      <c r="BE48" s="6">
        <v>26</v>
      </c>
      <c r="BF48" s="6">
        <v>155</v>
      </c>
      <c r="BG48" s="6">
        <v>17</v>
      </c>
      <c r="BH48" s="6">
        <v>1172</v>
      </c>
      <c r="BI48" s="6">
        <v>843</v>
      </c>
      <c r="BJ48" s="17">
        <v>2015</v>
      </c>
      <c r="BK48" s="6">
        <v>1281</v>
      </c>
      <c r="BL48" s="6">
        <v>1273</v>
      </c>
      <c r="BM48" s="26">
        <v>2554</v>
      </c>
      <c r="BN48" s="17">
        <v>17658</v>
      </c>
      <c r="BO48" s="6">
        <v>4770</v>
      </c>
      <c r="BP48" s="6">
        <v>42840</v>
      </c>
      <c r="BQ48" s="6">
        <v>47610</v>
      </c>
      <c r="BR48" s="6">
        <v>50130</v>
      </c>
      <c r="BS48" s="6">
        <v>51956</v>
      </c>
      <c r="BT48" s="6">
        <v>102086</v>
      </c>
      <c r="BU48" s="17">
        <v>149696</v>
      </c>
      <c r="BV48" s="16">
        <f t="shared" si="43"/>
        <v>130872</v>
      </c>
      <c r="BX48" s="12">
        <f t="shared" si="44"/>
        <v>46.64537652191269</v>
      </c>
      <c r="BY48" s="9">
        <f t="shared" si="25"/>
        <v>32.49942972826552</v>
      </c>
      <c r="BZ48" s="9">
        <f t="shared" si="45"/>
        <v>5.049756208833509</v>
      </c>
      <c r="CA48" s="9">
        <f t="shared" si="46"/>
        <v>0.7181859656126144</v>
      </c>
      <c r="CB48" s="9">
        <f t="shared" si="26"/>
        <v>1.1740469333637478</v>
      </c>
      <c r="CC48" s="9">
        <f t="shared" si="47"/>
        <v>0.9102962561660632</v>
      </c>
      <c r="CD48" s="9">
        <f t="shared" si="48"/>
        <v>6.293661429671237</v>
      </c>
      <c r="CE48" s="31">
        <f t="shared" si="27"/>
        <v>5.767942174446123</v>
      </c>
      <c r="CF48" s="9">
        <f t="shared" si="49"/>
        <v>69.67342135827373</v>
      </c>
      <c r="CG48" s="9">
        <f t="shared" si="50"/>
        <v>10.825845100556268</v>
      </c>
      <c r="CH48" s="9">
        <f t="shared" si="51"/>
        <v>1.2493123051531267</v>
      </c>
      <c r="CI48" s="9">
        <f t="shared" si="52"/>
        <v>0.29036004645760743</v>
      </c>
      <c r="CJ48" s="9">
        <f t="shared" si="53"/>
        <v>1.5396723516107342</v>
      </c>
      <c r="CK48" s="9">
        <f t="shared" si="54"/>
        <v>2.5169631395562075</v>
      </c>
      <c r="CL48" s="9">
        <f t="shared" si="55"/>
        <v>1.951525154349288</v>
      </c>
      <c r="CM48" s="9">
        <f t="shared" si="56"/>
        <v>13.492572895653767</v>
      </c>
      <c r="CN48" s="31">
        <f t="shared" si="28"/>
        <v>12.365517452167003</v>
      </c>
      <c r="CO48" s="9">
        <f t="shared" si="65"/>
        <v>38.13649474134433</v>
      </c>
      <c r="CP48" s="9">
        <f t="shared" si="66"/>
        <v>1.287520700130507</v>
      </c>
      <c r="CQ48" s="9">
        <f t="shared" si="67"/>
        <v>39.424015441474836</v>
      </c>
      <c r="CR48" s="9">
        <f t="shared" si="32"/>
        <v>0.3103648706447474</v>
      </c>
      <c r="CS48" s="9">
        <f t="shared" si="68"/>
        <v>60.25574942697652</v>
      </c>
      <c r="CT48" s="9">
        <f t="shared" si="69"/>
        <v>63.40571137360538</v>
      </c>
      <c r="CU48" s="9">
        <f t="shared" si="35"/>
        <v>10.117388734059624</v>
      </c>
      <c r="CV48" s="9">
        <f t="shared" si="36"/>
        <v>25.158348112490497</v>
      </c>
      <c r="CW48" s="9">
        <f t="shared" si="37"/>
        <v>8.234101849505954</v>
      </c>
      <c r="CX48" s="9">
        <f t="shared" si="38"/>
        <v>13.900852968499283</v>
      </c>
      <c r="CY48" s="9">
        <f t="shared" si="39"/>
        <v>26.188666497762014</v>
      </c>
      <c r="CZ48" s="9">
        <f t="shared" si="40"/>
        <v>16.400641837682628</v>
      </c>
      <c r="DA48" s="9">
        <f t="shared" si="57"/>
        <v>9.231273701918965</v>
      </c>
      <c r="DB48" s="9">
        <f t="shared" si="58"/>
        <v>1.746457186849534</v>
      </c>
      <c r="DC48" s="9">
        <f t="shared" si="59"/>
        <v>2.031593054090274</v>
      </c>
      <c r="DD48" s="9">
        <f t="shared" si="60"/>
        <v>4.1701120583958255</v>
      </c>
      <c r="DE48" s="9">
        <f t="shared" si="61"/>
        <v>5.887193150872793</v>
      </c>
      <c r="DF48" s="9">
        <f t="shared" si="62"/>
        <v>48.52049653579677</v>
      </c>
      <c r="DG48" s="9">
        <f t="shared" si="63"/>
        <v>0.9310046189376444</v>
      </c>
      <c r="DH48" s="9">
        <f t="shared" si="64"/>
        <v>50.42580831408776</v>
      </c>
    </row>
    <row r="49" spans="2:112" ht="15.75">
      <c r="B49" s="14" t="s">
        <v>91</v>
      </c>
      <c r="C49" s="17">
        <v>113639</v>
      </c>
      <c r="D49" s="6">
        <v>146</v>
      </c>
      <c r="E49" s="6">
        <v>40</v>
      </c>
      <c r="F49" s="6">
        <v>81</v>
      </c>
      <c r="G49" s="6">
        <v>115</v>
      </c>
      <c r="H49" s="6">
        <v>221</v>
      </c>
      <c r="I49" s="6">
        <v>375</v>
      </c>
      <c r="J49" s="6">
        <v>6</v>
      </c>
      <c r="K49" s="6">
        <v>85</v>
      </c>
      <c r="L49" s="6">
        <v>27</v>
      </c>
      <c r="M49" s="6">
        <v>14</v>
      </c>
      <c r="N49" s="6">
        <v>2</v>
      </c>
      <c r="O49" s="6">
        <v>43</v>
      </c>
      <c r="P49" s="6">
        <v>7</v>
      </c>
      <c r="Q49" s="6">
        <v>8</v>
      </c>
      <c r="R49" s="17">
        <v>1170</v>
      </c>
      <c r="S49" s="6">
        <v>19124</v>
      </c>
      <c r="T49" s="6">
        <v>349</v>
      </c>
      <c r="U49" s="6">
        <v>172</v>
      </c>
      <c r="V49" s="6">
        <v>7269</v>
      </c>
      <c r="W49" s="6">
        <v>11176</v>
      </c>
      <c r="X49" s="6">
        <v>0</v>
      </c>
      <c r="Y49" s="17">
        <f t="shared" si="41"/>
        <v>38090</v>
      </c>
      <c r="Z49" s="6">
        <v>0</v>
      </c>
      <c r="AA49" s="6">
        <v>0</v>
      </c>
      <c r="AB49" s="6">
        <v>0</v>
      </c>
      <c r="AC49" s="6">
        <v>32</v>
      </c>
      <c r="AD49" s="16">
        <f t="shared" si="24"/>
        <v>32</v>
      </c>
      <c r="AE49" s="6">
        <v>92</v>
      </c>
      <c r="AF49" s="6">
        <v>0</v>
      </c>
      <c r="AG49" s="6">
        <v>63</v>
      </c>
      <c r="AH49" s="6">
        <v>405</v>
      </c>
      <c r="AI49" s="6">
        <v>0</v>
      </c>
      <c r="AJ49" s="6">
        <v>228</v>
      </c>
      <c r="AK49" s="6">
        <v>145</v>
      </c>
      <c r="AL49" s="6">
        <v>9</v>
      </c>
      <c r="AM49" s="6">
        <v>50</v>
      </c>
      <c r="AN49" s="6">
        <v>231</v>
      </c>
      <c r="AO49" s="6">
        <v>2</v>
      </c>
      <c r="AP49" s="6">
        <v>127</v>
      </c>
      <c r="AQ49" s="6">
        <v>562</v>
      </c>
      <c r="AR49" s="6">
        <v>3</v>
      </c>
      <c r="AS49" s="6">
        <v>361</v>
      </c>
      <c r="AT49" s="6">
        <v>230</v>
      </c>
      <c r="AU49" s="6">
        <v>2</v>
      </c>
      <c r="AV49" s="6">
        <v>160</v>
      </c>
      <c r="AW49" s="6">
        <v>1665</v>
      </c>
      <c r="AX49" s="6">
        <v>1005</v>
      </c>
      <c r="AY49" s="17">
        <v>2670</v>
      </c>
      <c r="AZ49" s="26">
        <f t="shared" si="42"/>
        <v>2670</v>
      </c>
      <c r="BA49" s="6">
        <v>212</v>
      </c>
      <c r="BB49" s="6">
        <v>3</v>
      </c>
      <c r="BC49" s="6">
        <v>85</v>
      </c>
      <c r="BD49" s="6">
        <v>26</v>
      </c>
      <c r="BE49" s="6">
        <v>0</v>
      </c>
      <c r="BF49" s="6">
        <v>9</v>
      </c>
      <c r="BG49" s="6">
        <v>5</v>
      </c>
      <c r="BH49" s="6">
        <v>238</v>
      </c>
      <c r="BI49" s="6">
        <v>102</v>
      </c>
      <c r="BJ49" s="17">
        <v>340</v>
      </c>
      <c r="BK49" s="6">
        <v>86</v>
      </c>
      <c r="BL49" s="6">
        <v>49</v>
      </c>
      <c r="BM49" s="26">
        <v>135</v>
      </c>
      <c r="BN49" s="17">
        <v>5401</v>
      </c>
      <c r="BO49" s="6">
        <v>3192</v>
      </c>
      <c r="BP49" s="6">
        <v>21206</v>
      </c>
      <c r="BQ49" s="6">
        <v>24398</v>
      </c>
      <c r="BR49" s="6">
        <v>20249</v>
      </c>
      <c r="BS49" s="6">
        <v>21154</v>
      </c>
      <c r="BT49" s="6">
        <v>41403</v>
      </c>
      <c r="BU49" s="17">
        <v>65801</v>
      </c>
      <c r="BV49" s="16">
        <f t="shared" si="43"/>
        <v>47838</v>
      </c>
      <c r="BX49" s="12">
        <f t="shared" si="44"/>
        <v>42.09646336205</v>
      </c>
      <c r="BY49" s="9">
        <f t="shared" si="25"/>
        <v>33.51842237260095</v>
      </c>
      <c r="BZ49" s="9">
        <f t="shared" si="45"/>
        <v>2.377704837247776</v>
      </c>
      <c r="CA49" s="9">
        <f t="shared" si="46"/>
        <v>0.29919305872103763</v>
      </c>
      <c r="CB49" s="9">
        <f t="shared" si="26"/>
        <v>1.029576113834159</v>
      </c>
      <c r="CC49" s="9">
        <f t="shared" si="47"/>
        <v>0.11879724390394142</v>
      </c>
      <c r="CD49" s="9">
        <f t="shared" si="48"/>
        <v>4.752769735742131</v>
      </c>
      <c r="CE49" s="31">
        <f t="shared" si="27"/>
        <v>2.6768978959688137</v>
      </c>
      <c r="CF49" s="9">
        <f t="shared" si="49"/>
        <v>79.62289393369288</v>
      </c>
      <c r="CG49" s="9">
        <f t="shared" si="50"/>
        <v>5.648229441030144</v>
      </c>
      <c r="CH49" s="9">
        <f t="shared" si="51"/>
        <v>0.6375684602199089</v>
      </c>
      <c r="CI49" s="9">
        <f t="shared" si="52"/>
        <v>0.07316359379572725</v>
      </c>
      <c r="CJ49" s="9">
        <f t="shared" si="53"/>
        <v>0.7107320540156361</v>
      </c>
      <c r="CK49" s="9">
        <f t="shared" si="54"/>
        <v>2.4457544211714537</v>
      </c>
      <c r="CL49" s="9">
        <f t="shared" si="55"/>
        <v>0.2822024332120908</v>
      </c>
      <c r="CM49" s="9">
        <f t="shared" si="56"/>
        <v>11.290187716877796</v>
      </c>
      <c r="CN49" s="31">
        <f t="shared" si="28"/>
        <v>6.35896149504578</v>
      </c>
      <c r="CO49" s="9">
        <f t="shared" si="65"/>
        <v>50.20740351798372</v>
      </c>
      <c r="CP49" s="9">
        <f t="shared" si="66"/>
        <v>0.9162509845103701</v>
      </c>
      <c r="CQ49" s="9">
        <f t="shared" si="67"/>
        <v>51.1236545024941</v>
      </c>
      <c r="CR49" s="9">
        <f t="shared" si="32"/>
        <v>0.45156208978734574</v>
      </c>
      <c r="CS49" s="9">
        <f t="shared" si="68"/>
        <v>48.424783407718564</v>
      </c>
      <c r="CT49" s="9">
        <f t="shared" si="69"/>
        <v>60.59094605584169</v>
      </c>
      <c r="CU49" s="9">
        <f t="shared" si="35"/>
        <v>5.805243445692884</v>
      </c>
      <c r="CV49" s="9">
        <f t="shared" si="36"/>
        <v>23.70786516853933</v>
      </c>
      <c r="CW49" s="9">
        <f t="shared" si="37"/>
        <v>7.640449438202247</v>
      </c>
      <c r="CX49" s="9">
        <f t="shared" si="38"/>
        <v>13.48314606741573</v>
      </c>
      <c r="CY49" s="9">
        <f t="shared" si="39"/>
        <v>34.6816479400749</v>
      </c>
      <c r="CZ49" s="9">
        <f t="shared" si="40"/>
        <v>14.681647940074907</v>
      </c>
      <c r="DA49" s="9">
        <f t="shared" si="57"/>
        <v>6.511848925104937</v>
      </c>
      <c r="DB49" s="9">
        <f t="shared" si="58"/>
        <v>1.2319714182630963</v>
      </c>
      <c r="DC49" s="9">
        <f t="shared" si="59"/>
        <v>1.4079673351578244</v>
      </c>
      <c r="DD49" s="9">
        <f t="shared" si="60"/>
        <v>3.7839122132366527</v>
      </c>
      <c r="DE49" s="9">
        <f t="shared" si="61"/>
        <v>5.337777455739922</v>
      </c>
      <c r="DF49" s="9">
        <f t="shared" si="62"/>
        <v>63.222591362126245</v>
      </c>
      <c r="DG49" s="9">
        <f t="shared" si="63"/>
        <v>0.6312292358803987</v>
      </c>
      <c r="DH49" s="9">
        <f t="shared" si="64"/>
        <v>35.98006644518272</v>
      </c>
    </row>
    <row r="50" spans="1:112" s="3" customFormat="1" ht="15.75">
      <c r="A50" s="40"/>
      <c r="B50" s="14" t="s">
        <v>92</v>
      </c>
      <c r="C50" s="17">
        <v>62714</v>
      </c>
      <c r="D50" s="6">
        <v>70</v>
      </c>
      <c r="E50" s="6">
        <v>16</v>
      </c>
      <c r="F50" s="6">
        <v>55</v>
      </c>
      <c r="G50" s="6">
        <v>66</v>
      </c>
      <c r="H50" s="6">
        <v>118</v>
      </c>
      <c r="I50" s="6">
        <v>92</v>
      </c>
      <c r="J50" s="6">
        <v>2</v>
      </c>
      <c r="K50" s="6">
        <v>15</v>
      </c>
      <c r="L50" s="6">
        <v>20</v>
      </c>
      <c r="M50" s="6">
        <v>6</v>
      </c>
      <c r="N50" s="6">
        <v>0</v>
      </c>
      <c r="O50" s="6">
        <v>18</v>
      </c>
      <c r="P50" s="6">
        <v>3</v>
      </c>
      <c r="Q50" s="6">
        <v>4</v>
      </c>
      <c r="R50" s="17">
        <v>485</v>
      </c>
      <c r="S50" s="6">
        <v>10363</v>
      </c>
      <c r="T50" s="6">
        <v>227</v>
      </c>
      <c r="U50" s="6">
        <v>27</v>
      </c>
      <c r="V50" s="6">
        <v>4137</v>
      </c>
      <c r="W50" s="6">
        <v>8178</v>
      </c>
      <c r="X50" s="6">
        <v>4</v>
      </c>
      <c r="Y50" s="17">
        <f t="shared" si="41"/>
        <v>22936</v>
      </c>
      <c r="Z50" s="6">
        <v>0</v>
      </c>
      <c r="AA50" s="6">
        <v>0</v>
      </c>
      <c r="AB50" s="6">
        <v>0</v>
      </c>
      <c r="AC50" s="6">
        <v>0</v>
      </c>
      <c r="AD50" s="16">
        <f t="shared" si="24"/>
        <v>0</v>
      </c>
      <c r="AE50" s="6">
        <v>44</v>
      </c>
      <c r="AF50" s="6">
        <v>0</v>
      </c>
      <c r="AG50" s="6">
        <v>64</v>
      </c>
      <c r="AH50" s="6">
        <v>173</v>
      </c>
      <c r="AI50" s="6">
        <v>0</v>
      </c>
      <c r="AJ50" s="6">
        <v>162</v>
      </c>
      <c r="AK50" s="6">
        <v>123</v>
      </c>
      <c r="AL50" s="6">
        <v>5</v>
      </c>
      <c r="AM50" s="6">
        <v>107</v>
      </c>
      <c r="AN50" s="6">
        <v>83</v>
      </c>
      <c r="AO50" s="6">
        <v>1</v>
      </c>
      <c r="AP50" s="6">
        <v>48</v>
      </c>
      <c r="AQ50" s="6">
        <v>195</v>
      </c>
      <c r="AR50" s="6">
        <v>0</v>
      </c>
      <c r="AS50" s="6">
        <v>114</v>
      </c>
      <c r="AT50" s="6">
        <v>38</v>
      </c>
      <c r="AU50" s="6">
        <v>3</v>
      </c>
      <c r="AV50" s="6">
        <v>33</v>
      </c>
      <c r="AW50" s="6">
        <v>656</v>
      </c>
      <c r="AX50" s="6">
        <v>537</v>
      </c>
      <c r="AY50" s="17">
        <v>1193</v>
      </c>
      <c r="AZ50" s="26">
        <f t="shared" si="42"/>
        <v>1193</v>
      </c>
      <c r="BA50" s="6">
        <v>139</v>
      </c>
      <c r="BB50" s="6">
        <v>3</v>
      </c>
      <c r="BC50" s="6">
        <v>86</v>
      </c>
      <c r="BD50" s="6">
        <v>18</v>
      </c>
      <c r="BE50" s="6">
        <v>3</v>
      </c>
      <c r="BF50" s="6">
        <v>16</v>
      </c>
      <c r="BG50" s="6">
        <v>4</v>
      </c>
      <c r="BH50" s="6">
        <v>157</v>
      </c>
      <c r="BI50" s="6">
        <v>112</v>
      </c>
      <c r="BJ50" s="17">
        <v>269</v>
      </c>
      <c r="BK50" s="6">
        <v>43</v>
      </c>
      <c r="BL50" s="6">
        <v>48</v>
      </c>
      <c r="BM50" s="26">
        <v>91</v>
      </c>
      <c r="BN50" s="17">
        <v>12885</v>
      </c>
      <c r="BO50" s="6">
        <v>657</v>
      </c>
      <c r="BP50" s="6">
        <v>2072</v>
      </c>
      <c r="BQ50" s="6">
        <v>2729</v>
      </c>
      <c r="BR50" s="6">
        <v>10842</v>
      </c>
      <c r="BS50" s="6">
        <v>11284</v>
      </c>
      <c r="BT50" s="6">
        <v>22126</v>
      </c>
      <c r="BU50" s="17">
        <v>24855</v>
      </c>
      <c r="BV50" s="16">
        <f t="shared" si="43"/>
        <v>37859</v>
      </c>
      <c r="BW50" s="16"/>
      <c r="BX50" s="12">
        <f t="shared" si="44"/>
        <v>60.367700991804064</v>
      </c>
      <c r="BY50" s="9">
        <f t="shared" si="25"/>
        <v>36.57237618394617</v>
      </c>
      <c r="BZ50" s="9">
        <f t="shared" si="45"/>
        <v>1.9022865707816436</v>
      </c>
      <c r="CA50" s="9">
        <f t="shared" si="46"/>
        <v>0.42893133909493897</v>
      </c>
      <c r="CB50" s="9">
        <f t="shared" si="26"/>
        <v>0.7733520426061167</v>
      </c>
      <c r="CC50" s="9">
        <f t="shared" si="47"/>
        <v>0.14510316675702395</v>
      </c>
      <c r="CD50" s="9">
        <f t="shared" si="48"/>
        <v>20.54565168861817</v>
      </c>
      <c r="CE50" s="31">
        <f t="shared" si="27"/>
        <v>2.3312179098765826</v>
      </c>
      <c r="CF50" s="9">
        <f t="shared" si="49"/>
        <v>60.58268839641829</v>
      </c>
      <c r="CG50" s="9">
        <f t="shared" si="50"/>
        <v>3.1511661692067934</v>
      </c>
      <c r="CH50" s="9">
        <f t="shared" si="51"/>
        <v>0.6128001267862332</v>
      </c>
      <c r="CI50" s="9">
        <f t="shared" si="52"/>
        <v>0.09773105470297684</v>
      </c>
      <c r="CJ50" s="9">
        <f t="shared" si="53"/>
        <v>0.7105311814892099</v>
      </c>
      <c r="CK50" s="9">
        <f t="shared" si="54"/>
        <v>1.2810692305660476</v>
      </c>
      <c r="CL50" s="9">
        <f t="shared" si="55"/>
        <v>0.24036556697218628</v>
      </c>
      <c r="CM50" s="9">
        <f t="shared" si="56"/>
        <v>34.03417945534748</v>
      </c>
      <c r="CN50" s="31">
        <f t="shared" si="28"/>
        <v>3.8616973506960033</v>
      </c>
      <c r="CO50" s="9">
        <f t="shared" si="65"/>
        <v>45.182246250435995</v>
      </c>
      <c r="CP50" s="9">
        <f t="shared" si="66"/>
        <v>0.9897104987792118</v>
      </c>
      <c r="CQ50" s="9">
        <f t="shared" si="67"/>
        <v>46.17195674921521</v>
      </c>
      <c r="CR50" s="9">
        <f t="shared" si="32"/>
        <v>0.11771886989884897</v>
      </c>
      <c r="CS50" s="9">
        <f t="shared" si="68"/>
        <v>53.69288454830834</v>
      </c>
      <c r="CT50" s="9">
        <f t="shared" si="69"/>
        <v>66.40682095006089</v>
      </c>
      <c r="CU50" s="9">
        <f t="shared" si="35"/>
        <v>9.052808046940486</v>
      </c>
      <c r="CV50" s="9">
        <f t="shared" si="36"/>
        <v>28.08046940486169</v>
      </c>
      <c r="CW50" s="9">
        <f t="shared" si="37"/>
        <v>19.69823973176865</v>
      </c>
      <c r="CX50" s="9">
        <f t="shared" si="38"/>
        <v>11.064543168482817</v>
      </c>
      <c r="CY50" s="9">
        <f t="shared" si="39"/>
        <v>25.901089689857503</v>
      </c>
      <c r="CZ50" s="9">
        <f t="shared" si="40"/>
        <v>6.202849958088851</v>
      </c>
      <c r="DA50" s="9">
        <f t="shared" si="57"/>
        <v>4.943074911503014</v>
      </c>
      <c r="DB50" s="9">
        <f t="shared" si="58"/>
        <v>0.9567241764199381</v>
      </c>
      <c r="DC50" s="9">
        <f t="shared" si="59"/>
        <v>0.9567241764199381</v>
      </c>
      <c r="DD50" s="9">
        <f t="shared" si="60"/>
        <v>2.870172529259815</v>
      </c>
      <c r="DE50" s="9">
        <f t="shared" si="61"/>
        <v>5.333092289614029</v>
      </c>
      <c r="DF50" s="9">
        <f t="shared" si="62"/>
        <v>55.608755129958965</v>
      </c>
      <c r="DG50" s="9">
        <f t="shared" si="63"/>
        <v>1.0259917920656634</v>
      </c>
      <c r="DH50" s="9">
        <f t="shared" si="64"/>
        <v>43.09165526675787</v>
      </c>
    </row>
    <row r="51" spans="2:112" ht="15.75">
      <c r="B51" s="14" t="s">
        <v>115</v>
      </c>
      <c r="C51" s="17">
        <v>51744</v>
      </c>
      <c r="D51" s="6">
        <v>78</v>
      </c>
      <c r="E51" s="6">
        <v>21</v>
      </c>
      <c r="F51" s="6">
        <v>52</v>
      </c>
      <c r="G51" s="6">
        <v>70</v>
      </c>
      <c r="H51" s="6">
        <v>88</v>
      </c>
      <c r="I51" s="6">
        <v>64</v>
      </c>
      <c r="J51" s="6">
        <v>2</v>
      </c>
      <c r="K51" s="6">
        <v>20</v>
      </c>
      <c r="L51" s="6">
        <v>6</v>
      </c>
      <c r="M51" s="6">
        <v>2</v>
      </c>
      <c r="N51" s="6">
        <v>2</v>
      </c>
      <c r="O51" s="6">
        <v>4</v>
      </c>
      <c r="P51" s="6">
        <v>2</v>
      </c>
      <c r="Q51" s="6">
        <v>0</v>
      </c>
      <c r="R51" s="17">
        <v>411</v>
      </c>
      <c r="S51" s="6">
        <v>12177</v>
      </c>
      <c r="T51" s="6">
        <v>107</v>
      </c>
      <c r="U51" s="6">
        <v>10</v>
      </c>
      <c r="V51" s="6">
        <v>965</v>
      </c>
      <c r="W51" s="6">
        <v>1333</v>
      </c>
      <c r="X51" s="6">
        <v>0</v>
      </c>
      <c r="Y51" s="17">
        <f t="shared" si="41"/>
        <v>14592</v>
      </c>
      <c r="Z51" s="6">
        <v>0</v>
      </c>
      <c r="AA51" s="6">
        <v>0</v>
      </c>
      <c r="AB51" s="6">
        <v>25</v>
      </c>
      <c r="AC51" s="6">
        <v>566</v>
      </c>
      <c r="AD51" s="16">
        <f t="shared" si="24"/>
        <v>591</v>
      </c>
      <c r="AE51" s="6">
        <v>36</v>
      </c>
      <c r="AF51" s="6">
        <v>1</v>
      </c>
      <c r="AG51" s="6">
        <v>27</v>
      </c>
      <c r="AH51" s="6">
        <v>46</v>
      </c>
      <c r="AI51" s="6">
        <v>2</v>
      </c>
      <c r="AJ51" s="6">
        <v>70</v>
      </c>
      <c r="AK51" s="6">
        <v>66</v>
      </c>
      <c r="AL51" s="6">
        <v>1</v>
      </c>
      <c r="AM51" s="6">
        <v>38</v>
      </c>
      <c r="AN51" s="6">
        <v>13</v>
      </c>
      <c r="AO51" s="6">
        <v>0</v>
      </c>
      <c r="AP51" s="6">
        <v>13</v>
      </c>
      <c r="AQ51" s="6">
        <v>34</v>
      </c>
      <c r="AR51" s="6">
        <v>0</v>
      </c>
      <c r="AS51" s="6">
        <v>27</v>
      </c>
      <c r="AT51" s="6">
        <v>156</v>
      </c>
      <c r="AU51" s="6">
        <v>2</v>
      </c>
      <c r="AV51" s="6">
        <v>32</v>
      </c>
      <c r="AW51" s="6">
        <f>+AT51+AQ51+AN51+AK51+AH51+AE51</f>
        <v>351</v>
      </c>
      <c r="AX51" s="6">
        <f>+AV51+AU51+AS51+AR51+AP51+AO51+AM51+AL51+AJ51+AI51+AG51+AF51</f>
        <v>213</v>
      </c>
      <c r="AY51" s="17">
        <f>SUM(AW51:AX51)</f>
        <v>564</v>
      </c>
      <c r="AZ51" s="26">
        <f t="shared" si="42"/>
        <v>564</v>
      </c>
      <c r="BA51" s="6">
        <v>36</v>
      </c>
      <c r="BB51" s="6">
        <v>0</v>
      </c>
      <c r="BC51" s="6">
        <v>12</v>
      </c>
      <c r="BD51" s="6">
        <v>22</v>
      </c>
      <c r="BE51" s="6">
        <v>2</v>
      </c>
      <c r="BF51" s="6">
        <v>27</v>
      </c>
      <c r="BG51" s="6">
        <v>5</v>
      </c>
      <c r="BH51" s="6">
        <v>58</v>
      </c>
      <c r="BI51" s="6">
        <f>+BG51+BF51+BE51+BC51+BB51</f>
        <v>46</v>
      </c>
      <c r="BJ51" s="17">
        <v>104</v>
      </c>
      <c r="BK51" s="6">
        <v>0</v>
      </c>
      <c r="BL51" s="6">
        <v>200</v>
      </c>
      <c r="BM51" s="26">
        <v>200</v>
      </c>
      <c r="BN51" s="17">
        <v>440</v>
      </c>
      <c r="BO51" s="6">
        <v>2362</v>
      </c>
      <c r="BP51" s="6">
        <v>15701</v>
      </c>
      <c r="BQ51" s="6">
        <v>18063</v>
      </c>
      <c r="BR51" s="6">
        <v>8257</v>
      </c>
      <c r="BS51" s="6">
        <v>8522</v>
      </c>
      <c r="BT51" s="6">
        <v>16779</v>
      </c>
      <c r="BU51" s="17">
        <v>34842</v>
      </c>
      <c r="BV51" s="16">
        <f t="shared" si="43"/>
        <v>16902</v>
      </c>
      <c r="BX51" s="12">
        <f t="shared" si="44"/>
        <v>32.66465677179963</v>
      </c>
      <c r="BY51" s="9">
        <f t="shared" si="25"/>
        <v>28.200371057513912</v>
      </c>
      <c r="BZ51" s="9">
        <f t="shared" si="45"/>
        <v>2.232142857142857</v>
      </c>
      <c r="CA51" s="9">
        <f t="shared" si="46"/>
        <v>0.2009894867037724</v>
      </c>
      <c r="CB51" s="9">
        <f t="shared" si="26"/>
        <v>0.7942949907235621</v>
      </c>
      <c r="CC51" s="9">
        <f t="shared" si="47"/>
        <v>0.3865182436611008</v>
      </c>
      <c r="CD51" s="9">
        <f t="shared" si="48"/>
        <v>0.8503401360544218</v>
      </c>
      <c r="CE51" s="31">
        <f t="shared" si="27"/>
        <v>2.4331323438466295</v>
      </c>
      <c r="CF51" s="9">
        <f t="shared" si="49"/>
        <v>86.3329783457579</v>
      </c>
      <c r="CG51" s="9">
        <f t="shared" si="50"/>
        <v>6.83351082712105</v>
      </c>
      <c r="CH51" s="9">
        <f t="shared" si="51"/>
        <v>0.3135723583007928</v>
      </c>
      <c r="CI51" s="9">
        <f t="shared" si="52"/>
        <v>0.3017394391196308</v>
      </c>
      <c r="CJ51" s="9">
        <f t="shared" si="53"/>
        <v>0.6153117974204236</v>
      </c>
      <c r="CK51" s="9">
        <f t="shared" si="54"/>
        <v>2.4316648917287895</v>
      </c>
      <c r="CL51" s="9">
        <f t="shared" si="55"/>
        <v>1.1832919181161992</v>
      </c>
      <c r="CM51" s="9">
        <f t="shared" si="56"/>
        <v>2.6032422198556384</v>
      </c>
      <c r="CN51" s="31">
        <f t="shared" si="28"/>
        <v>7.448822624541474</v>
      </c>
      <c r="CO51" s="9">
        <f t="shared" si="65"/>
        <v>83.44983552631578</v>
      </c>
      <c r="CP51" s="9">
        <f t="shared" si="66"/>
        <v>0.7332785087719298</v>
      </c>
      <c r="CQ51" s="9">
        <f t="shared" si="67"/>
        <v>84.18311403508771</v>
      </c>
      <c r="CR51" s="9">
        <f t="shared" si="32"/>
        <v>0.06853070175438596</v>
      </c>
      <c r="CS51" s="9">
        <f t="shared" si="68"/>
        <v>15.748355263157896</v>
      </c>
      <c r="CT51" s="9">
        <f t="shared" si="69"/>
        <v>58.00696257615318</v>
      </c>
      <c r="CU51" s="9">
        <f t="shared" si="35"/>
        <v>11.347517730496454</v>
      </c>
      <c r="CV51" s="9">
        <f t="shared" si="36"/>
        <v>20.921985815602838</v>
      </c>
      <c r="CW51" s="9">
        <f t="shared" si="37"/>
        <v>18.617021276595743</v>
      </c>
      <c r="CX51" s="9">
        <f t="shared" si="38"/>
        <v>4.609929078014184</v>
      </c>
      <c r="CY51" s="9">
        <f t="shared" si="39"/>
        <v>10.815602836879433</v>
      </c>
      <c r="CZ51" s="9">
        <f t="shared" si="40"/>
        <v>33.687943262411345</v>
      </c>
      <c r="DA51" s="9">
        <f t="shared" si="57"/>
        <v>1.932591218305504</v>
      </c>
      <c r="DB51" s="9">
        <f t="shared" si="58"/>
        <v>0.3865182436611008</v>
      </c>
      <c r="DC51" s="9">
        <f t="shared" si="59"/>
        <v>0.7730364873222016</v>
      </c>
      <c r="DD51" s="9">
        <f t="shared" si="60"/>
        <v>0.7730364873222016</v>
      </c>
      <c r="DE51" s="9">
        <f t="shared" si="61"/>
        <v>5.244651051910126</v>
      </c>
      <c r="DF51" s="9">
        <f t="shared" si="62"/>
        <v>61.227544910179645</v>
      </c>
      <c r="DG51" s="9">
        <f t="shared" si="63"/>
        <v>1.1976047904191618</v>
      </c>
      <c r="DH51" s="9">
        <f t="shared" si="64"/>
        <v>36.82634730538922</v>
      </c>
    </row>
    <row r="52" spans="1:112" s="3" customFormat="1" ht="15.75">
      <c r="A52" s="40"/>
      <c r="B52" s="14" t="s">
        <v>132</v>
      </c>
      <c r="C52" s="17">
        <v>67498</v>
      </c>
      <c r="D52" s="6">
        <v>80</v>
      </c>
      <c r="E52" s="6">
        <v>31</v>
      </c>
      <c r="F52" s="6">
        <v>47</v>
      </c>
      <c r="G52" s="6">
        <v>20</v>
      </c>
      <c r="H52" s="6">
        <v>141</v>
      </c>
      <c r="I52" s="6">
        <v>91</v>
      </c>
      <c r="J52" s="6">
        <v>4</v>
      </c>
      <c r="K52" s="6">
        <v>29</v>
      </c>
      <c r="L52" s="6">
        <v>12</v>
      </c>
      <c r="M52" s="6">
        <v>6</v>
      </c>
      <c r="N52" s="6">
        <v>3</v>
      </c>
      <c r="O52" s="6">
        <v>21</v>
      </c>
      <c r="P52" s="6">
        <v>4</v>
      </c>
      <c r="Q52" s="6">
        <v>3</v>
      </c>
      <c r="R52" s="17">
        <v>492</v>
      </c>
      <c r="S52" s="6">
        <v>9140</v>
      </c>
      <c r="T52" s="6">
        <v>294</v>
      </c>
      <c r="U52" s="6">
        <v>14</v>
      </c>
      <c r="V52" s="6">
        <v>6080</v>
      </c>
      <c r="W52" s="6">
        <v>6249</v>
      </c>
      <c r="X52" s="6">
        <v>20</v>
      </c>
      <c r="Y52" s="17">
        <f t="shared" si="41"/>
        <v>21797</v>
      </c>
      <c r="Z52" s="6">
        <v>0</v>
      </c>
      <c r="AA52" s="6">
        <v>11</v>
      </c>
      <c r="AB52" s="6">
        <v>3</v>
      </c>
      <c r="AC52" s="6">
        <v>55</v>
      </c>
      <c r="AD52" s="16">
        <f t="shared" si="24"/>
        <v>69</v>
      </c>
      <c r="AE52" s="6">
        <v>32</v>
      </c>
      <c r="AF52" s="6">
        <v>5</v>
      </c>
      <c r="AG52" s="6">
        <v>43</v>
      </c>
      <c r="AH52" s="6">
        <v>350</v>
      </c>
      <c r="AI52" s="6">
        <v>7</v>
      </c>
      <c r="AJ52" s="6">
        <v>203</v>
      </c>
      <c r="AK52" s="6">
        <v>106</v>
      </c>
      <c r="AL52" s="6">
        <v>7</v>
      </c>
      <c r="AM52" s="6">
        <v>42</v>
      </c>
      <c r="AN52" s="6">
        <v>149</v>
      </c>
      <c r="AO52" s="6">
        <v>0</v>
      </c>
      <c r="AP52" s="6">
        <v>95</v>
      </c>
      <c r="AQ52" s="6">
        <v>158</v>
      </c>
      <c r="AR52" s="6">
        <v>3</v>
      </c>
      <c r="AS52" s="6">
        <v>109</v>
      </c>
      <c r="AT52" s="6">
        <v>165</v>
      </c>
      <c r="AU52" s="6">
        <v>7</v>
      </c>
      <c r="AV52" s="6">
        <v>37</v>
      </c>
      <c r="AW52" s="6">
        <f>+AT52+AQ52+AN52+AK52+AH52+AE52</f>
        <v>960</v>
      </c>
      <c r="AX52" s="6">
        <f>+AV52+AU52+AS52+AR52+AP52+AO52+AM52+AL52+AJ52+AI52+AG52+AF52</f>
        <v>558</v>
      </c>
      <c r="AY52" s="17">
        <v>1518</v>
      </c>
      <c r="AZ52" s="26">
        <f t="shared" si="42"/>
        <v>1518</v>
      </c>
      <c r="BA52" s="6">
        <v>172</v>
      </c>
      <c r="BB52" s="6">
        <v>9</v>
      </c>
      <c r="BC52" s="6">
        <v>26</v>
      </c>
      <c r="BD52" s="6">
        <v>29</v>
      </c>
      <c r="BE52" s="6">
        <v>6</v>
      </c>
      <c r="BF52" s="6">
        <v>14</v>
      </c>
      <c r="BG52" s="6">
        <v>0</v>
      </c>
      <c r="BH52" s="6">
        <v>201</v>
      </c>
      <c r="BI52" s="6">
        <v>55</v>
      </c>
      <c r="BJ52" s="17">
        <v>256</v>
      </c>
      <c r="BK52" s="6">
        <v>10</v>
      </c>
      <c r="BL52" s="6">
        <v>57</v>
      </c>
      <c r="BM52" s="26">
        <v>67</v>
      </c>
      <c r="BN52" s="17">
        <v>341</v>
      </c>
      <c r="BO52" s="6">
        <v>1933</v>
      </c>
      <c r="BP52" s="6">
        <v>15478</v>
      </c>
      <c r="BQ52" s="6">
        <v>17411</v>
      </c>
      <c r="BR52" s="6">
        <v>12650</v>
      </c>
      <c r="BS52" s="6">
        <v>12897</v>
      </c>
      <c r="BT52" s="6">
        <v>25547</v>
      </c>
      <c r="BU52" s="17">
        <v>42958</v>
      </c>
      <c r="BV52" s="16">
        <f t="shared" si="43"/>
        <v>24540</v>
      </c>
      <c r="BW52" s="16"/>
      <c r="BX52" s="12">
        <f t="shared" si="44"/>
        <v>36.35663278911967</v>
      </c>
      <c r="BY52" s="9">
        <f t="shared" si="25"/>
        <v>32.292808675812616</v>
      </c>
      <c r="BZ52" s="9">
        <f t="shared" si="45"/>
        <v>2.351180775726688</v>
      </c>
      <c r="CA52" s="9">
        <f t="shared" si="46"/>
        <v>0.379270496903612</v>
      </c>
      <c r="CB52" s="9">
        <f t="shared" si="26"/>
        <v>0.7289104862366292</v>
      </c>
      <c r="CC52" s="9">
        <f t="shared" si="47"/>
        <v>0.0992622003614922</v>
      </c>
      <c r="CD52" s="9">
        <f t="shared" si="48"/>
        <v>0.5052001540786394</v>
      </c>
      <c r="CE52" s="31">
        <f t="shared" si="27"/>
        <v>2.7304512726303</v>
      </c>
      <c r="CF52" s="9">
        <f t="shared" si="49"/>
        <v>88.82233088834556</v>
      </c>
      <c r="CG52" s="9">
        <f t="shared" si="50"/>
        <v>6.466992665036675</v>
      </c>
      <c r="CH52" s="9">
        <f t="shared" si="51"/>
        <v>0.8435207823960881</v>
      </c>
      <c r="CI52" s="9">
        <f t="shared" si="52"/>
        <v>0.19967400162999183</v>
      </c>
      <c r="CJ52" s="9">
        <f t="shared" si="53"/>
        <v>1.0431947840260798</v>
      </c>
      <c r="CK52" s="9">
        <f t="shared" si="54"/>
        <v>2.0048899755501224</v>
      </c>
      <c r="CL52" s="9">
        <f t="shared" si="55"/>
        <v>0.27302363488182557</v>
      </c>
      <c r="CM52" s="9">
        <f t="shared" si="56"/>
        <v>1.3895680521597393</v>
      </c>
      <c r="CN52" s="31">
        <f t="shared" si="28"/>
        <v>7.510187449062755</v>
      </c>
      <c r="CO52" s="9">
        <f t="shared" si="65"/>
        <v>41.93237601504794</v>
      </c>
      <c r="CP52" s="9">
        <f t="shared" si="66"/>
        <v>1.3488094691930081</v>
      </c>
      <c r="CQ52" s="9">
        <f t="shared" si="67"/>
        <v>43.28118548424095</v>
      </c>
      <c r="CR52" s="9">
        <f t="shared" si="32"/>
        <v>0.0642290223425242</v>
      </c>
      <c r="CS52" s="9">
        <f t="shared" si="68"/>
        <v>56.562829747212916</v>
      </c>
      <c r="CT52" s="9">
        <f t="shared" si="69"/>
        <v>50.68537594289886</v>
      </c>
      <c r="CU52" s="9">
        <f t="shared" si="35"/>
        <v>5.270092226613966</v>
      </c>
      <c r="CV52" s="9">
        <f t="shared" si="36"/>
        <v>36.89064558629776</v>
      </c>
      <c r="CW52" s="9">
        <f t="shared" si="37"/>
        <v>10.210803689064559</v>
      </c>
      <c r="CX52" s="9">
        <f t="shared" si="38"/>
        <v>16.073781291172594</v>
      </c>
      <c r="CY52" s="9">
        <f t="shared" si="39"/>
        <v>17.786561264822133</v>
      </c>
      <c r="CZ52" s="9">
        <f t="shared" si="40"/>
        <v>13.768115942028986</v>
      </c>
      <c r="DA52" s="9">
        <f t="shared" si="57"/>
        <v>5.481643900560017</v>
      </c>
      <c r="DB52" s="9">
        <f t="shared" si="58"/>
        <v>0.8889152271178405</v>
      </c>
      <c r="DC52" s="9">
        <f t="shared" si="59"/>
        <v>1.3333728406767607</v>
      </c>
      <c r="DD52" s="9">
        <f t="shared" si="60"/>
        <v>3.111203294912442</v>
      </c>
      <c r="DE52" s="9">
        <f t="shared" si="61"/>
        <v>5.519239049594864</v>
      </c>
      <c r="DF52" s="9">
        <f t="shared" si="62"/>
        <v>65.44532130777903</v>
      </c>
      <c r="DG52" s="9">
        <f t="shared" si="63"/>
        <v>2.480270574971815</v>
      </c>
      <c r="DH52" s="9">
        <f t="shared" si="64"/>
        <v>32.074408117249156</v>
      </c>
    </row>
    <row r="53" spans="2:112" ht="15.75">
      <c r="B53" s="14" t="s">
        <v>74</v>
      </c>
      <c r="C53" s="17">
        <v>304713</v>
      </c>
      <c r="D53" s="6">
        <v>338</v>
      </c>
      <c r="E53" s="6">
        <v>258</v>
      </c>
      <c r="F53" s="6">
        <v>170</v>
      </c>
      <c r="G53" s="6">
        <v>273</v>
      </c>
      <c r="H53" s="6">
        <v>416</v>
      </c>
      <c r="I53" s="6">
        <v>691</v>
      </c>
      <c r="J53" s="6">
        <v>21</v>
      </c>
      <c r="K53" s="6">
        <v>166</v>
      </c>
      <c r="L53" s="6">
        <v>128</v>
      </c>
      <c r="M53" s="6">
        <v>41</v>
      </c>
      <c r="N53" s="6">
        <v>14</v>
      </c>
      <c r="O53" s="6">
        <v>41</v>
      </c>
      <c r="P53" s="6">
        <v>28</v>
      </c>
      <c r="Q53" s="6">
        <v>55</v>
      </c>
      <c r="R53" s="17">
        <v>2640</v>
      </c>
      <c r="S53" s="6">
        <v>45553</v>
      </c>
      <c r="T53" s="6">
        <v>1828</v>
      </c>
      <c r="U53" s="6">
        <v>328</v>
      </c>
      <c r="V53" s="6">
        <v>23778</v>
      </c>
      <c r="W53" s="6">
        <v>26935</v>
      </c>
      <c r="X53" s="6">
        <v>9</v>
      </c>
      <c r="Y53" s="17">
        <f t="shared" si="41"/>
        <v>98431</v>
      </c>
      <c r="Z53" s="6">
        <v>1</v>
      </c>
      <c r="AA53" s="6">
        <v>2</v>
      </c>
      <c r="AB53" s="6">
        <v>18</v>
      </c>
      <c r="AC53" s="6">
        <v>349</v>
      </c>
      <c r="AD53" s="16">
        <f t="shared" si="24"/>
        <v>370</v>
      </c>
      <c r="AE53" s="6">
        <v>403</v>
      </c>
      <c r="AF53" s="6">
        <v>22</v>
      </c>
      <c r="AG53" s="6">
        <v>666</v>
      </c>
      <c r="AH53" s="6">
        <v>1510</v>
      </c>
      <c r="AI53" s="6">
        <v>40</v>
      </c>
      <c r="AJ53" s="6">
        <v>1753</v>
      </c>
      <c r="AK53" s="6">
        <v>620</v>
      </c>
      <c r="AL53" s="6">
        <v>75</v>
      </c>
      <c r="AM53" s="6">
        <v>1729</v>
      </c>
      <c r="AN53" s="6">
        <v>809</v>
      </c>
      <c r="AO53" s="6">
        <v>16</v>
      </c>
      <c r="AP53" s="6">
        <v>695</v>
      </c>
      <c r="AQ53" s="6">
        <v>1361</v>
      </c>
      <c r="AR53" s="6">
        <v>150</v>
      </c>
      <c r="AS53" s="6">
        <v>1237</v>
      </c>
      <c r="AT53" s="6">
        <v>371</v>
      </c>
      <c r="AU53" s="6">
        <v>21</v>
      </c>
      <c r="AV53" s="6">
        <v>435</v>
      </c>
      <c r="AW53" s="6">
        <v>5074</v>
      </c>
      <c r="AX53" s="6">
        <v>6839</v>
      </c>
      <c r="AY53" s="17">
        <v>11913</v>
      </c>
      <c r="AZ53" s="26">
        <f t="shared" si="42"/>
        <v>11913</v>
      </c>
      <c r="BA53" s="6">
        <v>1213</v>
      </c>
      <c r="BB53" s="6">
        <v>86</v>
      </c>
      <c r="BC53" s="6">
        <v>626</v>
      </c>
      <c r="BD53" s="6">
        <v>105</v>
      </c>
      <c r="BE53" s="6">
        <v>120</v>
      </c>
      <c r="BF53" s="6">
        <v>226</v>
      </c>
      <c r="BG53" s="6">
        <v>38</v>
      </c>
      <c r="BH53" s="6">
        <v>1318</v>
      </c>
      <c r="BI53" s="6">
        <v>1096</v>
      </c>
      <c r="BJ53" s="17">
        <v>2414</v>
      </c>
      <c r="BK53" s="6">
        <v>972</v>
      </c>
      <c r="BL53" s="6">
        <v>760</v>
      </c>
      <c r="BM53" s="26">
        <v>1732</v>
      </c>
      <c r="BN53" s="17">
        <v>16245</v>
      </c>
      <c r="BO53" s="6">
        <v>7818</v>
      </c>
      <c r="BP53" s="6">
        <v>56738</v>
      </c>
      <c r="BQ53" s="6">
        <v>64556</v>
      </c>
      <c r="BR53" s="6">
        <v>52547</v>
      </c>
      <c r="BS53" s="6">
        <v>53865</v>
      </c>
      <c r="BT53" s="6">
        <v>106412</v>
      </c>
      <c r="BU53" s="17">
        <v>170968</v>
      </c>
      <c r="BV53" s="16">
        <f t="shared" si="43"/>
        <v>133745</v>
      </c>
      <c r="BX53" s="12">
        <f t="shared" si="44"/>
        <v>43.89212143886214</v>
      </c>
      <c r="BY53" s="9">
        <f t="shared" si="25"/>
        <v>32.30285547383932</v>
      </c>
      <c r="BZ53" s="9">
        <f t="shared" si="45"/>
        <v>4.031006225530253</v>
      </c>
      <c r="CA53" s="9">
        <f t="shared" si="46"/>
        <v>0.792220876693807</v>
      </c>
      <c r="CB53" s="9">
        <f t="shared" si="26"/>
        <v>0.8663890283643955</v>
      </c>
      <c r="CC53" s="9">
        <f t="shared" si="47"/>
        <v>0.5684037110330048</v>
      </c>
      <c r="CD53" s="9">
        <f t="shared" si="48"/>
        <v>5.331246123401365</v>
      </c>
      <c r="CE53" s="31">
        <f t="shared" si="27"/>
        <v>4.82322710222406</v>
      </c>
      <c r="CF53" s="9">
        <f t="shared" si="49"/>
        <v>73.59602228120677</v>
      </c>
      <c r="CG53" s="9">
        <f t="shared" si="50"/>
        <v>9.183894725036449</v>
      </c>
      <c r="CH53" s="9">
        <f t="shared" si="51"/>
        <v>1.4677184193801638</v>
      </c>
      <c r="CI53" s="9">
        <f t="shared" si="52"/>
        <v>0.3372088676212195</v>
      </c>
      <c r="CJ53" s="9">
        <f t="shared" si="53"/>
        <v>1.8049272870013833</v>
      </c>
      <c r="CK53" s="9">
        <f t="shared" si="54"/>
        <v>1.9739055665632361</v>
      </c>
      <c r="CL53" s="9">
        <f t="shared" si="55"/>
        <v>1.2950016823058805</v>
      </c>
      <c r="CM53" s="9">
        <f t="shared" si="56"/>
        <v>12.146248457886276</v>
      </c>
      <c r="CN53" s="31">
        <f t="shared" si="28"/>
        <v>10.988822012037833</v>
      </c>
      <c r="CO53" s="9">
        <f t="shared" si="65"/>
        <v>46.27911938312117</v>
      </c>
      <c r="CP53" s="9">
        <f t="shared" si="66"/>
        <v>1.8571385031138563</v>
      </c>
      <c r="CQ53" s="9">
        <f t="shared" si="67"/>
        <v>48.13625788623503</v>
      </c>
      <c r="CR53" s="9">
        <f t="shared" si="32"/>
        <v>0.3332283528563156</v>
      </c>
      <c r="CS53" s="9">
        <f t="shared" si="68"/>
        <v>51.521370300007106</v>
      </c>
      <c r="CT53" s="9">
        <f t="shared" si="69"/>
        <v>53.112614122611554</v>
      </c>
      <c r="CU53" s="9">
        <f t="shared" si="35"/>
        <v>9.158062620666499</v>
      </c>
      <c r="CV53" s="9">
        <f t="shared" si="36"/>
        <v>27.726013598589777</v>
      </c>
      <c r="CW53" s="9">
        <f t="shared" si="37"/>
        <v>20.347519516494586</v>
      </c>
      <c r="CX53" s="9">
        <f t="shared" si="38"/>
        <v>12.759170653907494</v>
      </c>
      <c r="CY53" s="9">
        <f t="shared" si="39"/>
        <v>23.067237471669603</v>
      </c>
      <c r="CZ53" s="9">
        <f t="shared" si="40"/>
        <v>6.94199613867204</v>
      </c>
      <c r="DA53" s="9">
        <f t="shared" si="57"/>
        <v>5.874380154440408</v>
      </c>
      <c r="DB53" s="9">
        <f t="shared" si="58"/>
        <v>1.3455284152628868</v>
      </c>
      <c r="DC53" s="9">
        <f t="shared" si="59"/>
        <v>1.8049771424258236</v>
      </c>
      <c r="DD53" s="9">
        <f t="shared" si="60"/>
        <v>1.3455284152628868</v>
      </c>
      <c r="DE53" s="9">
        <f t="shared" si="61"/>
        <v>3.9093335338119766</v>
      </c>
      <c r="DF53" s="9">
        <f t="shared" si="62"/>
        <v>44.615062469463254</v>
      </c>
      <c r="DG53" s="9">
        <f t="shared" si="63"/>
        <v>3.6993089969986737</v>
      </c>
      <c r="DH53" s="9">
        <f t="shared" si="64"/>
        <v>51.420395058281564</v>
      </c>
    </row>
    <row r="54" spans="1:112" s="3" customFormat="1" ht="15.75">
      <c r="A54" s="40"/>
      <c r="B54" s="14" t="s">
        <v>112</v>
      </c>
      <c r="C54" s="17">
        <v>63382</v>
      </c>
      <c r="D54" s="6">
        <v>100</v>
      </c>
      <c r="E54" s="6">
        <v>28</v>
      </c>
      <c r="F54" s="6">
        <v>57</v>
      </c>
      <c r="G54" s="6">
        <v>47</v>
      </c>
      <c r="H54" s="6">
        <v>46</v>
      </c>
      <c r="I54" s="6">
        <v>47</v>
      </c>
      <c r="J54" s="6">
        <v>3</v>
      </c>
      <c r="K54" s="6">
        <v>19</v>
      </c>
      <c r="L54" s="6">
        <v>4</v>
      </c>
      <c r="M54" s="6">
        <v>2</v>
      </c>
      <c r="N54" s="6">
        <v>3</v>
      </c>
      <c r="O54" s="6">
        <v>7</v>
      </c>
      <c r="P54" s="6">
        <v>2</v>
      </c>
      <c r="Q54" s="6">
        <v>1</v>
      </c>
      <c r="R54" s="17">
        <v>366</v>
      </c>
      <c r="S54" s="6">
        <v>20625</v>
      </c>
      <c r="T54" s="6">
        <v>23</v>
      </c>
      <c r="U54" s="6">
        <v>5</v>
      </c>
      <c r="V54" s="6">
        <v>3774</v>
      </c>
      <c r="W54" s="6">
        <v>1793</v>
      </c>
      <c r="X54" s="6">
        <v>5</v>
      </c>
      <c r="Y54" s="17">
        <f t="shared" si="41"/>
        <v>26225</v>
      </c>
      <c r="Z54" s="6">
        <v>36</v>
      </c>
      <c r="AA54" s="6">
        <v>0</v>
      </c>
      <c r="AB54" s="6">
        <v>28</v>
      </c>
      <c r="AC54" s="6">
        <v>476</v>
      </c>
      <c r="AD54" s="16">
        <f t="shared" si="24"/>
        <v>540</v>
      </c>
      <c r="AE54" s="6">
        <v>30</v>
      </c>
      <c r="AF54" s="6">
        <v>1</v>
      </c>
      <c r="AG54" s="6">
        <v>20</v>
      </c>
      <c r="AH54" s="6">
        <v>89</v>
      </c>
      <c r="AI54" s="6">
        <v>4</v>
      </c>
      <c r="AJ54" s="6">
        <v>232</v>
      </c>
      <c r="AK54" s="6">
        <v>26</v>
      </c>
      <c r="AL54" s="6">
        <v>1</v>
      </c>
      <c r="AM54" s="6">
        <v>21</v>
      </c>
      <c r="AN54" s="6">
        <v>7</v>
      </c>
      <c r="AO54" s="6">
        <v>0</v>
      </c>
      <c r="AP54" s="6">
        <v>13</v>
      </c>
      <c r="AQ54" s="6">
        <v>47</v>
      </c>
      <c r="AR54" s="6">
        <v>0</v>
      </c>
      <c r="AS54" s="6">
        <v>58</v>
      </c>
      <c r="AT54" s="6">
        <v>53</v>
      </c>
      <c r="AU54" s="6">
        <v>5</v>
      </c>
      <c r="AV54" s="6">
        <v>45</v>
      </c>
      <c r="AW54" s="6">
        <f>+AT54+AQ54+AN54+AK54+AH54+AE54</f>
        <v>252</v>
      </c>
      <c r="AX54" s="6">
        <f>+AV54+AU54+AS54+AR54+AP54+AO54+AM54+AL54+AJ54+AI54+AG54+AF54</f>
        <v>400</v>
      </c>
      <c r="AY54" s="17">
        <f>SUM(AW54:AX54)</f>
        <v>652</v>
      </c>
      <c r="AZ54" s="26">
        <f t="shared" si="42"/>
        <v>652</v>
      </c>
      <c r="BA54" s="6">
        <v>28</v>
      </c>
      <c r="BB54" s="6">
        <v>3</v>
      </c>
      <c r="BC54" s="6">
        <v>30</v>
      </c>
      <c r="BD54" s="6">
        <v>0</v>
      </c>
      <c r="BE54" s="6">
        <v>1</v>
      </c>
      <c r="BF54" s="6">
        <v>8</v>
      </c>
      <c r="BG54" s="6">
        <v>0</v>
      </c>
      <c r="BH54" s="6">
        <v>28</v>
      </c>
      <c r="BI54" s="6">
        <v>42</v>
      </c>
      <c r="BJ54" s="17">
        <v>70</v>
      </c>
      <c r="BK54" s="6">
        <v>225</v>
      </c>
      <c r="BL54" s="6">
        <v>16</v>
      </c>
      <c r="BM54" s="26">
        <v>241</v>
      </c>
      <c r="BN54" s="17">
        <v>4088</v>
      </c>
      <c r="BO54" s="6">
        <v>759</v>
      </c>
      <c r="BP54" s="6">
        <v>8506</v>
      </c>
      <c r="BQ54" s="6">
        <v>9265</v>
      </c>
      <c r="BR54" s="6">
        <v>11002</v>
      </c>
      <c r="BS54" s="6">
        <v>10933</v>
      </c>
      <c r="BT54" s="6">
        <v>21935</v>
      </c>
      <c r="BU54" s="17">
        <v>31200</v>
      </c>
      <c r="BV54" s="16">
        <f t="shared" si="43"/>
        <v>32182</v>
      </c>
      <c r="BW54" s="16"/>
      <c r="BX54" s="12">
        <f t="shared" si="44"/>
        <v>50.774667886781735</v>
      </c>
      <c r="BY54" s="9">
        <f t="shared" si="25"/>
        <v>41.376100470165035</v>
      </c>
      <c r="BZ54" s="9">
        <f t="shared" si="45"/>
        <v>1.8806601243255183</v>
      </c>
      <c r="CA54" s="9">
        <f t="shared" si="46"/>
        <v>0.11044145025401533</v>
      </c>
      <c r="CB54" s="9">
        <f t="shared" si="26"/>
        <v>0.5774510113281373</v>
      </c>
      <c r="CC54" s="9">
        <f t="shared" si="47"/>
        <v>0.3802341358745385</v>
      </c>
      <c r="CD54" s="9">
        <f t="shared" si="48"/>
        <v>6.449780694834496</v>
      </c>
      <c r="CE54" s="31">
        <f t="shared" si="27"/>
        <v>1.9911015745795337</v>
      </c>
      <c r="CF54" s="9">
        <f t="shared" si="49"/>
        <v>81.48965260083276</v>
      </c>
      <c r="CG54" s="9">
        <f t="shared" si="50"/>
        <v>3.7039338760797964</v>
      </c>
      <c r="CH54" s="9">
        <f t="shared" si="51"/>
        <v>0.18954695171213723</v>
      </c>
      <c r="CI54" s="9">
        <f t="shared" si="52"/>
        <v>0.02796594369523336</v>
      </c>
      <c r="CJ54" s="9">
        <f t="shared" si="53"/>
        <v>0.21751289540737057</v>
      </c>
      <c r="CK54" s="9">
        <f t="shared" si="54"/>
        <v>1.1372817102728232</v>
      </c>
      <c r="CL54" s="9">
        <f t="shared" si="55"/>
        <v>0.7488658256168044</v>
      </c>
      <c r="CM54" s="9">
        <f t="shared" si="56"/>
        <v>12.702753091790441</v>
      </c>
      <c r="CN54" s="31">
        <f t="shared" si="28"/>
        <v>3.921446771487167</v>
      </c>
      <c r="CO54" s="9">
        <f t="shared" si="65"/>
        <v>78.6463298379409</v>
      </c>
      <c r="CP54" s="9">
        <f t="shared" si="66"/>
        <v>0.08770257387988561</v>
      </c>
      <c r="CQ54" s="9">
        <f t="shared" si="67"/>
        <v>78.73403241182079</v>
      </c>
      <c r="CR54" s="9">
        <f t="shared" si="32"/>
        <v>0.019065776930409912</v>
      </c>
      <c r="CS54" s="9">
        <f t="shared" si="68"/>
        <v>21.227836034318397</v>
      </c>
      <c r="CT54" s="9">
        <f t="shared" si="69"/>
        <v>32.20765223639303</v>
      </c>
      <c r="CU54" s="9">
        <f t="shared" si="35"/>
        <v>7.822085889570553</v>
      </c>
      <c r="CV54" s="9">
        <f t="shared" si="36"/>
        <v>49.84662576687116</v>
      </c>
      <c r="CW54" s="9">
        <f t="shared" si="37"/>
        <v>7.361963190184049</v>
      </c>
      <c r="CX54" s="9">
        <f t="shared" si="38"/>
        <v>3.067484662576687</v>
      </c>
      <c r="CY54" s="9">
        <f t="shared" si="39"/>
        <v>16.104294478527606</v>
      </c>
      <c r="CZ54" s="9">
        <f t="shared" si="40"/>
        <v>15.797546012269938</v>
      </c>
      <c r="DA54" s="9">
        <f t="shared" si="57"/>
        <v>2.366602505443186</v>
      </c>
      <c r="DB54" s="9">
        <f t="shared" si="58"/>
        <v>0.3155470007257581</v>
      </c>
      <c r="DC54" s="9">
        <f t="shared" si="59"/>
        <v>0.7888675018143952</v>
      </c>
      <c r="DD54" s="9">
        <f t="shared" si="60"/>
        <v>1.1044145025401535</v>
      </c>
      <c r="DE54" s="9">
        <f t="shared" si="61"/>
        <v>2.097105083200365</v>
      </c>
      <c r="DF54" s="9">
        <f t="shared" si="62"/>
        <v>38.78116343490305</v>
      </c>
      <c r="DG54" s="9">
        <f t="shared" si="63"/>
        <v>2.0775623268698062</v>
      </c>
      <c r="DH54" s="9">
        <f t="shared" si="64"/>
        <v>59.14127423822715</v>
      </c>
    </row>
    <row r="55" spans="1:112" s="3" customFormat="1" ht="15.75">
      <c r="A55" s="40"/>
      <c r="B55" s="14" t="s">
        <v>83</v>
      </c>
      <c r="C55" s="17">
        <v>95847</v>
      </c>
      <c r="D55" s="6">
        <v>56</v>
      </c>
      <c r="E55" s="6">
        <v>51</v>
      </c>
      <c r="F55" s="6">
        <v>68</v>
      </c>
      <c r="G55" s="6">
        <v>87</v>
      </c>
      <c r="H55" s="6">
        <v>123</v>
      </c>
      <c r="I55" s="6">
        <v>372</v>
      </c>
      <c r="J55" s="6">
        <v>1</v>
      </c>
      <c r="K55" s="6">
        <v>44</v>
      </c>
      <c r="L55" s="6">
        <v>27</v>
      </c>
      <c r="M55" s="6">
        <v>17</v>
      </c>
      <c r="N55" s="6">
        <v>2</v>
      </c>
      <c r="O55" s="6">
        <v>50</v>
      </c>
      <c r="P55" s="6">
        <v>8</v>
      </c>
      <c r="Q55" s="6">
        <v>32</v>
      </c>
      <c r="R55" s="17">
        <v>938</v>
      </c>
      <c r="S55" s="6">
        <v>5799</v>
      </c>
      <c r="T55" s="6">
        <v>2785</v>
      </c>
      <c r="U55" s="6">
        <v>97</v>
      </c>
      <c r="V55" s="6">
        <v>6515</v>
      </c>
      <c r="W55" s="6">
        <v>11317</v>
      </c>
      <c r="X55" s="6">
        <v>8</v>
      </c>
      <c r="Y55" s="17">
        <f t="shared" si="41"/>
        <v>26521</v>
      </c>
      <c r="Z55" s="6">
        <v>0</v>
      </c>
      <c r="AA55" s="6">
        <v>0</v>
      </c>
      <c r="AB55" s="6">
        <v>0</v>
      </c>
      <c r="AC55" s="6">
        <v>0</v>
      </c>
      <c r="AD55" s="16">
        <f t="shared" si="24"/>
        <v>0</v>
      </c>
      <c r="AE55" s="6">
        <v>185</v>
      </c>
      <c r="AF55" s="6">
        <v>3</v>
      </c>
      <c r="AG55" s="6">
        <v>127</v>
      </c>
      <c r="AH55" s="6">
        <v>609</v>
      </c>
      <c r="AI55" s="6">
        <v>0</v>
      </c>
      <c r="AJ55" s="6">
        <v>402</v>
      </c>
      <c r="AK55" s="6">
        <v>140</v>
      </c>
      <c r="AL55" s="6">
        <v>5</v>
      </c>
      <c r="AM55" s="6">
        <v>326</v>
      </c>
      <c r="AN55" s="6">
        <v>239</v>
      </c>
      <c r="AO55" s="6">
        <v>1</v>
      </c>
      <c r="AP55" s="6">
        <v>178</v>
      </c>
      <c r="AQ55" s="6">
        <v>700</v>
      </c>
      <c r="AR55" s="6">
        <v>3</v>
      </c>
      <c r="AS55" s="6">
        <v>386</v>
      </c>
      <c r="AT55" s="6">
        <v>105</v>
      </c>
      <c r="AU55" s="6">
        <v>4</v>
      </c>
      <c r="AV55" s="6">
        <v>76</v>
      </c>
      <c r="AW55" s="6">
        <v>1978</v>
      </c>
      <c r="AX55" s="6">
        <v>1511</v>
      </c>
      <c r="AY55" s="17">
        <v>3489</v>
      </c>
      <c r="AZ55" s="26">
        <f t="shared" si="42"/>
        <v>3489</v>
      </c>
      <c r="BA55" s="6">
        <v>376</v>
      </c>
      <c r="BB55" s="6">
        <v>16</v>
      </c>
      <c r="BC55" s="6">
        <v>138</v>
      </c>
      <c r="BD55" s="6">
        <v>77</v>
      </c>
      <c r="BE55" s="6">
        <v>7</v>
      </c>
      <c r="BF55" s="6">
        <v>37</v>
      </c>
      <c r="BG55" s="6">
        <v>15</v>
      </c>
      <c r="BH55" s="6">
        <v>453</v>
      </c>
      <c r="BI55" s="6">
        <v>213</v>
      </c>
      <c r="BJ55" s="17">
        <v>666</v>
      </c>
      <c r="BK55" s="6">
        <v>16</v>
      </c>
      <c r="BL55" s="6">
        <v>99</v>
      </c>
      <c r="BM55" s="26">
        <v>115</v>
      </c>
      <c r="BN55" s="17">
        <v>25971</v>
      </c>
      <c r="BO55" s="6">
        <v>834</v>
      </c>
      <c r="BP55" s="6">
        <v>2837</v>
      </c>
      <c r="BQ55" s="6">
        <v>3671</v>
      </c>
      <c r="BR55" s="6">
        <v>17006</v>
      </c>
      <c r="BS55" s="6">
        <v>17470</v>
      </c>
      <c r="BT55" s="6">
        <v>34476</v>
      </c>
      <c r="BU55" s="17">
        <v>38147</v>
      </c>
      <c r="BV55" s="16">
        <f t="shared" si="43"/>
        <v>57700</v>
      </c>
      <c r="BW55" s="16"/>
      <c r="BX55" s="12">
        <f t="shared" si="44"/>
        <v>60.20011059292414</v>
      </c>
      <c r="BY55" s="9">
        <f t="shared" si="25"/>
        <v>27.670140953811806</v>
      </c>
      <c r="BZ55" s="9">
        <f t="shared" si="45"/>
        <v>3.6401765313468335</v>
      </c>
      <c r="CA55" s="9">
        <f t="shared" si="46"/>
        <v>0.6948574290275126</v>
      </c>
      <c r="CB55" s="9">
        <f t="shared" si="26"/>
        <v>0.9786430456873977</v>
      </c>
      <c r="CC55" s="9">
        <f t="shared" si="47"/>
        <v>0.11998288939664256</v>
      </c>
      <c r="CD55" s="9">
        <f t="shared" si="48"/>
        <v>27.096309743653947</v>
      </c>
      <c r="CE55" s="31">
        <f t="shared" si="27"/>
        <v>4.335033960374346</v>
      </c>
      <c r="CF55" s="9">
        <f t="shared" si="49"/>
        <v>45.96360485268631</v>
      </c>
      <c r="CG55" s="9">
        <f t="shared" si="50"/>
        <v>6.046793760831889</v>
      </c>
      <c r="CH55" s="9">
        <f t="shared" si="51"/>
        <v>0.9445407279029462</v>
      </c>
      <c r="CI55" s="9">
        <f t="shared" si="52"/>
        <v>0.2097053726169844</v>
      </c>
      <c r="CJ55" s="9">
        <f t="shared" si="53"/>
        <v>1.1542461005199307</v>
      </c>
      <c r="CK55" s="9">
        <f t="shared" si="54"/>
        <v>1.6256499133448874</v>
      </c>
      <c r="CL55" s="9">
        <f t="shared" si="55"/>
        <v>0.19930675909878684</v>
      </c>
      <c r="CM55" s="9">
        <f t="shared" si="56"/>
        <v>45.0103986135182</v>
      </c>
      <c r="CN55" s="31">
        <f t="shared" si="28"/>
        <v>7.20103986135182</v>
      </c>
      <c r="CO55" s="9">
        <f t="shared" si="65"/>
        <v>21.86569133893895</v>
      </c>
      <c r="CP55" s="9">
        <f t="shared" si="66"/>
        <v>10.50111232608122</v>
      </c>
      <c r="CQ55" s="9">
        <f t="shared" si="67"/>
        <v>32.36680366502017</v>
      </c>
      <c r="CR55" s="9">
        <f t="shared" si="32"/>
        <v>0.36574789789223633</v>
      </c>
      <c r="CS55" s="9">
        <f t="shared" si="68"/>
        <v>67.2372836620037</v>
      </c>
      <c r="CT55" s="9">
        <f t="shared" si="69"/>
        <v>63.46455809780171</v>
      </c>
      <c r="CU55" s="9">
        <f t="shared" si="35"/>
        <v>9.028374892519347</v>
      </c>
      <c r="CV55" s="9">
        <f t="shared" si="36"/>
        <v>28.976784178847808</v>
      </c>
      <c r="CW55" s="9">
        <f t="shared" si="37"/>
        <v>13.49957007738607</v>
      </c>
      <c r="CX55" s="9">
        <f t="shared" si="38"/>
        <v>11.980510174835196</v>
      </c>
      <c r="CY55" s="9">
        <f t="shared" si="39"/>
        <v>31.212381771281166</v>
      </c>
      <c r="CZ55" s="9">
        <f t="shared" si="40"/>
        <v>5.30237890513041</v>
      </c>
      <c r="DA55" s="9">
        <f t="shared" si="57"/>
        <v>11.372291255855686</v>
      </c>
      <c r="DB55" s="9">
        <f t="shared" si="58"/>
        <v>1.7736601041242814</v>
      </c>
      <c r="DC55" s="9">
        <f t="shared" si="59"/>
        <v>1.982325998727138</v>
      </c>
      <c r="DD55" s="9">
        <f t="shared" si="60"/>
        <v>5.216647365071416</v>
      </c>
      <c r="DE55" s="9">
        <f t="shared" si="61"/>
        <v>3.567699269056735</v>
      </c>
      <c r="DF55" s="9">
        <f t="shared" si="62"/>
        <v>58.50782190132371</v>
      </c>
      <c r="DG55" s="9">
        <f t="shared" si="63"/>
        <v>0.9386281588447654</v>
      </c>
      <c r="DH55" s="9">
        <f t="shared" si="64"/>
        <v>40.19253910950662</v>
      </c>
    </row>
    <row r="56" spans="1:112" s="3" customFormat="1" ht="15.75">
      <c r="A56" s="40"/>
      <c r="B56" s="14" t="s">
        <v>138</v>
      </c>
      <c r="C56" s="17">
        <v>259079</v>
      </c>
      <c r="D56" s="6">
        <v>390</v>
      </c>
      <c r="E56" s="6">
        <v>100</v>
      </c>
      <c r="F56" s="6">
        <v>117</v>
      </c>
      <c r="G56" s="6">
        <v>119</v>
      </c>
      <c r="H56" s="6">
        <v>318</v>
      </c>
      <c r="I56" s="6">
        <v>189</v>
      </c>
      <c r="J56" s="6">
        <v>14</v>
      </c>
      <c r="K56" s="6">
        <v>118</v>
      </c>
      <c r="L56" s="6">
        <v>33</v>
      </c>
      <c r="M56" s="6">
        <v>28</v>
      </c>
      <c r="N56" s="6">
        <v>2</v>
      </c>
      <c r="O56" s="6">
        <v>23</v>
      </c>
      <c r="P56" s="6">
        <v>13</v>
      </c>
      <c r="Q56" s="6">
        <v>31</v>
      </c>
      <c r="R56" s="17">
        <v>1495</v>
      </c>
      <c r="S56" s="6">
        <v>42233</v>
      </c>
      <c r="T56" s="6">
        <v>138</v>
      </c>
      <c r="U56" s="6">
        <v>206</v>
      </c>
      <c r="V56" s="6">
        <v>47044</v>
      </c>
      <c r="W56" s="6">
        <v>18386</v>
      </c>
      <c r="X56" s="6">
        <v>45</v>
      </c>
      <c r="Y56" s="17">
        <f t="shared" si="41"/>
        <v>108052</v>
      </c>
      <c r="Z56" s="6">
        <v>5</v>
      </c>
      <c r="AA56" s="6">
        <v>2</v>
      </c>
      <c r="AB56" s="6">
        <v>250</v>
      </c>
      <c r="AC56" s="6">
        <v>6182</v>
      </c>
      <c r="AD56" s="16">
        <f t="shared" si="24"/>
        <v>6439</v>
      </c>
      <c r="AE56" s="6">
        <v>115</v>
      </c>
      <c r="AF56" s="6">
        <v>8</v>
      </c>
      <c r="AG56" s="6">
        <v>382</v>
      </c>
      <c r="AH56" s="6">
        <v>1091</v>
      </c>
      <c r="AI56" s="6">
        <v>63</v>
      </c>
      <c r="AJ56" s="6">
        <v>1493</v>
      </c>
      <c r="AK56" s="6">
        <v>273</v>
      </c>
      <c r="AL56" s="6">
        <v>9</v>
      </c>
      <c r="AM56" s="6">
        <v>227</v>
      </c>
      <c r="AN56" s="6">
        <v>311</v>
      </c>
      <c r="AO56" s="6">
        <v>6</v>
      </c>
      <c r="AP56" s="6">
        <v>250</v>
      </c>
      <c r="AQ56" s="6">
        <v>807</v>
      </c>
      <c r="AR56" s="6">
        <v>20</v>
      </c>
      <c r="AS56" s="6">
        <v>643</v>
      </c>
      <c r="AT56" s="6">
        <v>295</v>
      </c>
      <c r="AU56" s="6">
        <v>7</v>
      </c>
      <c r="AV56" s="6">
        <v>175</v>
      </c>
      <c r="AW56" s="6">
        <v>2892</v>
      </c>
      <c r="AX56" s="6">
        <v>3283</v>
      </c>
      <c r="AY56" s="17">
        <v>6175</v>
      </c>
      <c r="AZ56" s="26">
        <f t="shared" si="42"/>
        <v>6175</v>
      </c>
      <c r="BA56" s="6">
        <v>650</v>
      </c>
      <c r="BB56" s="6">
        <v>56</v>
      </c>
      <c r="BC56" s="6">
        <v>350</v>
      </c>
      <c r="BD56" s="6">
        <v>294</v>
      </c>
      <c r="BE56" s="6">
        <v>77</v>
      </c>
      <c r="BF56" s="6">
        <v>263</v>
      </c>
      <c r="BG56" s="6">
        <v>15</v>
      </c>
      <c r="BH56" s="6">
        <v>944</v>
      </c>
      <c r="BI56" s="6">
        <v>761</v>
      </c>
      <c r="BJ56" s="17">
        <v>1705</v>
      </c>
      <c r="BK56" s="6">
        <v>131</v>
      </c>
      <c r="BL56" s="6">
        <v>991</v>
      </c>
      <c r="BM56" s="26">
        <v>1122</v>
      </c>
      <c r="BN56" s="17">
        <v>53399</v>
      </c>
      <c r="BO56" s="6">
        <v>1149</v>
      </c>
      <c r="BP56" s="6">
        <v>1464</v>
      </c>
      <c r="BQ56" s="6">
        <v>2613</v>
      </c>
      <c r="BR56" s="6">
        <v>39060</v>
      </c>
      <c r="BS56" s="6">
        <v>39019</v>
      </c>
      <c r="BT56" s="6">
        <v>78079</v>
      </c>
      <c r="BU56" s="17">
        <v>80692</v>
      </c>
      <c r="BV56" s="16">
        <f t="shared" si="43"/>
        <v>178387</v>
      </c>
      <c r="BW56" s="16"/>
      <c r="BX56" s="12">
        <f t="shared" si="44"/>
        <v>68.85428768831129</v>
      </c>
      <c r="BY56" s="9">
        <f t="shared" si="25"/>
        <v>41.70619772347431</v>
      </c>
      <c r="BZ56" s="9">
        <f t="shared" si="45"/>
        <v>4.868785196793255</v>
      </c>
      <c r="CA56" s="9">
        <f t="shared" si="46"/>
        <v>0.6581004249669019</v>
      </c>
      <c r="CB56" s="9">
        <f t="shared" si="26"/>
        <v>0.5770440676396003</v>
      </c>
      <c r="CC56" s="9">
        <f t="shared" si="47"/>
        <v>0.43307253772015486</v>
      </c>
      <c r="CD56" s="9">
        <f t="shared" si="48"/>
        <v>20.611087737717067</v>
      </c>
      <c r="CE56" s="31">
        <f t="shared" si="27"/>
        <v>5.526885621760157</v>
      </c>
      <c r="CF56" s="9">
        <f t="shared" si="49"/>
        <v>60.57167842948197</v>
      </c>
      <c r="CG56" s="9">
        <f t="shared" si="50"/>
        <v>7.071143076569481</v>
      </c>
      <c r="CH56" s="9">
        <f t="shared" si="51"/>
        <v>0.6003800725389182</v>
      </c>
      <c r="CI56" s="9">
        <f t="shared" si="52"/>
        <v>0.35540706441612896</v>
      </c>
      <c r="CJ56" s="9">
        <f t="shared" si="53"/>
        <v>0.9557871369550472</v>
      </c>
      <c r="CK56" s="9">
        <f t="shared" si="54"/>
        <v>0.838065554104279</v>
      </c>
      <c r="CL56" s="9">
        <f t="shared" si="55"/>
        <v>0.6289695998026762</v>
      </c>
      <c r="CM56" s="9">
        <f t="shared" si="56"/>
        <v>29.934356203086548</v>
      </c>
      <c r="CN56" s="31">
        <f t="shared" si="28"/>
        <v>8.026930213524528</v>
      </c>
      <c r="CO56" s="9">
        <f t="shared" si="65"/>
        <v>39.08581053566802</v>
      </c>
      <c r="CP56" s="9">
        <f t="shared" si="66"/>
        <v>0.12771628475178617</v>
      </c>
      <c r="CQ56" s="9">
        <f t="shared" si="67"/>
        <v>39.213526820419794</v>
      </c>
      <c r="CR56" s="9">
        <f t="shared" si="32"/>
        <v>0.19064894680339095</v>
      </c>
      <c r="CS56" s="9">
        <f t="shared" si="68"/>
        <v>60.554177618183836</v>
      </c>
      <c r="CT56" s="9">
        <f t="shared" si="69"/>
        <v>28.100259819654593</v>
      </c>
      <c r="CU56" s="9">
        <f t="shared" si="35"/>
        <v>8.178137651821862</v>
      </c>
      <c r="CV56" s="9">
        <f t="shared" si="36"/>
        <v>42.8663967611336</v>
      </c>
      <c r="CW56" s="9">
        <f t="shared" si="37"/>
        <v>8.242914979757085</v>
      </c>
      <c r="CX56" s="9">
        <f t="shared" si="38"/>
        <v>9.182186234817815</v>
      </c>
      <c r="CY56" s="9">
        <f t="shared" si="39"/>
        <v>23.805668016194332</v>
      </c>
      <c r="CZ56" s="9">
        <f t="shared" si="40"/>
        <v>7.724696356275304</v>
      </c>
      <c r="DA56" s="9">
        <f t="shared" si="57"/>
        <v>3.7440317432134598</v>
      </c>
      <c r="DB56" s="9">
        <f t="shared" si="58"/>
        <v>1.0807514310306894</v>
      </c>
      <c r="DC56" s="9">
        <f t="shared" si="59"/>
        <v>1.157947961818596</v>
      </c>
      <c r="DD56" s="9">
        <f t="shared" si="60"/>
        <v>0.8877601040609234</v>
      </c>
      <c r="DE56" s="9">
        <f t="shared" si="61"/>
        <v>4.072798063499788</v>
      </c>
      <c r="DF56" s="9">
        <f t="shared" si="62"/>
        <v>48.680203045685275</v>
      </c>
      <c r="DG56" s="9">
        <f t="shared" si="63"/>
        <v>3.1218274111675126</v>
      </c>
      <c r="DH56" s="9">
        <f t="shared" si="64"/>
        <v>48.00761421319797</v>
      </c>
    </row>
    <row r="57" spans="2:112" ht="15.75">
      <c r="B57" s="14" t="s">
        <v>101</v>
      </c>
      <c r="C57" s="17">
        <v>356174</v>
      </c>
      <c r="D57" s="6">
        <v>560</v>
      </c>
      <c r="E57" s="6">
        <v>396</v>
      </c>
      <c r="F57" s="6">
        <v>147</v>
      </c>
      <c r="G57" s="6">
        <v>356</v>
      </c>
      <c r="H57" s="6">
        <v>536</v>
      </c>
      <c r="I57" s="6">
        <v>735</v>
      </c>
      <c r="J57" s="6">
        <v>50</v>
      </c>
      <c r="K57" s="6">
        <v>319</v>
      </c>
      <c r="L57" s="6">
        <v>145</v>
      </c>
      <c r="M57" s="6">
        <v>68</v>
      </c>
      <c r="N57" s="6">
        <v>15</v>
      </c>
      <c r="O57" s="6">
        <v>80</v>
      </c>
      <c r="P57" s="6">
        <v>20</v>
      </c>
      <c r="Q57" s="6">
        <v>84</v>
      </c>
      <c r="R57" s="17">
        <v>3511</v>
      </c>
      <c r="S57" s="6">
        <v>51648</v>
      </c>
      <c r="T57" s="6">
        <v>1191</v>
      </c>
      <c r="U57" s="6">
        <v>284</v>
      </c>
      <c r="V57" s="6">
        <v>34340</v>
      </c>
      <c r="W57" s="6">
        <v>30554</v>
      </c>
      <c r="X57" s="6">
        <v>54</v>
      </c>
      <c r="Y57" s="17">
        <f t="shared" si="41"/>
        <v>118071</v>
      </c>
      <c r="Z57" s="6">
        <v>2</v>
      </c>
      <c r="AA57" s="6">
        <v>1</v>
      </c>
      <c r="AB57" s="6">
        <v>2</v>
      </c>
      <c r="AC57" s="6">
        <v>6</v>
      </c>
      <c r="AD57" s="16">
        <f t="shared" si="24"/>
        <v>11</v>
      </c>
      <c r="AE57" s="6">
        <v>415</v>
      </c>
      <c r="AF57" s="6">
        <v>52</v>
      </c>
      <c r="AG57" s="6">
        <v>1349</v>
      </c>
      <c r="AH57" s="6">
        <v>2541</v>
      </c>
      <c r="AI57" s="6">
        <v>68</v>
      </c>
      <c r="AJ57" s="6">
        <v>2903</v>
      </c>
      <c r="AK57" s="6">
        <v>796</v>
      </c>
      <c r="AL57" s="6">
        <v>102</v>
      </c>
      <c r="AM57" s="6">
        <v>2351</v>
      </c>
      <c r="AN57" s="6">
        <v>925</v>
      </c>
      <c r="AO57" s="6">
        <v>13</v>
      </c>
      <c r="AP57" s="6">
        <v>1537</v>
      </c>
      <c r="AQ57" s="6">
        <v>2254</v>
      </c>
      <c r="AR57" s="6">
        <v>21</v>
      </c>
      <c r="AS57" s="6">
        <v>1838</v>
      </c>
      <c r="AT57" s="6">
        <v>1115</v>
      </c>
      <c r="AU57" s="6">
        <v>102</v>
      </c>
      <c r="AV57" s="6">
        <v>2568</v>
      </c>
      <c r="AW57" s="6">
        <v>8046</v>
      </c>
      <c r="AX57" s="6">
        <v>12904</v>
      </c>
      <c r="AY57" s="17">
        <v>20950</v>
      </c>
      <c r="AZ57" s="26">
        <f t="shared" si="42"/>
        <v>20950</v>
      </c>
      <c r="BA57" s="6">
        <v>1498</v>
      </c>
      <c r="BB57" s="6">
        <v>377</v>
      </c>
      <c r="BC57" s="6">
        <v>888</v>
      </c>
      <c r="BD57" s="6">
        <v>287</v>
      </c>
      <c r="BE57" s="6">
        <v>222</v>
      </c>
      <c r="BF57" s="6">
        <v>571</v>
      </c>
      <c r="BG57" s="6">
        <v>51</v>
      </c>
      <c r="BH57" s="6">
        <v>1785</v>
      </c>
      <c r="BI57" s="6">
        <v>2109</v>
      </c>
      <c r="BJ57" s="17">
        <v>3894</v>
      </c>
      <c r="BK57" s="6">
        <v>710</v>
      </c>
      <c r="BL57" s="6">
        <v>2399</v>
      </c>
      <c r="BM57" s="26">
        <v>3109</v>
      </c>
      <c r="BN57" s="17">
        <v>30098</v>
      </c>
      <c r="BO57" s="6">
        <v>5344</v>
      </c>
      <c r="BP57" s="6">
        <v>54006</v>
      </c>
      <c r="BQ57" s="6">
        <v>59350</v>
      </c>
      <c r="BR57" s="6">
        <v>57584</v>
      </c>
      <c r="BS57" s="6">
        <v>59596</v>
      </c>
      <c r="BT57" s="6">
        <v>117180</v>
      </c>
      <c r="BU57" s="17">
        <v>176530</v>
      </c>
      <c r="BV57" s="16">
        <f t="shared" si="43"/>
        <v>179644</v>
      </c>
      <c r="BX57" s="12">
        <f t="shared" si="44"/>
        <v>50.437145889368686</v>
      </c>
      <c r="BY57" s="9">
        <f t="shared" si="25"/>
        <v>33.14980880131621</v>
      </c>
      <c r="BZ57" s="9">
        <f t="shared" si="45"/>
        <v>5.885044949940197</v>
      </c>
      <c r="CA57" s="9">
        <f t="shared" si="46"/>
        <v>1.0932858658970055</v>
      </c>
      <c r="CB57" s="9">
        <f t="shared" si="26"/>
        <v>0.9857541538686146</v>
      </c>
      <c r="CC57" s="9">
        <f t="shared" si="47"/>
        <v>0.8728879704863354</v>
      </c>
      <c r="CD57" s="9">
        <f t="shared" si="48"/>
        <v>8.450364147860316</v>
      </c>
      <c r="CE57" s="31">
        <f t="shared" si="27"/>
        <v>6.978330815837203</v>
      </c>
      <c r="CF57" s="9">
        <f t="shared" si="49"/>
        <v>65.72498942352652</v>
      </c>
      <c r="CG57" s="9">
        <f t="shared" si="50"/>
        <v>11.6680768631293</v>
      </c>
      <c r="CH57" s="9">
        <f t="shared" si="51"/>
        <v>1.5664313865200064</v>
      </c>
      <c r="CI57" s="9">
        <f t="shared" si="52"/>
        <v>0.6011890182805995</v>
      </c>
      <c r="CJ57" s="9">
        <f t="shared" si="53"/>
        <v>2.1676204048006054</v>
      </c>
      <c r="CK57" s="9">
        <f t="shared" si="54"/>
        <v>1.954420965910356</v>
      </c>
      <c r="CL57" s="9">
        <f t="shared" si="55"/>
        <v>1.7306450535503553</v>
      </c>
      <c r="CM57" s="9">
        <f t="shared" si="56"/>
        <v>16.75424728908285</v>
      </c>
      <c r="CN57" s="31">
        <f t="shared" si="28"/>
        <v>13.835697267929907</v>
      </c>
      <c r="CO57" s="9">
        <f t="shared" si="65"/>
        <v>43.74317148156618</v>
      </c>
      <c r="CP57" s="9">
        <f t="shared" si="66"/>
        <v>1.0087150951546104</v>
      </c>
      <c r="CQ57" s="9">
        <f t="shared" si="67"/>
        <v>44.751886576720786</v>
      </c>
      <c r="CR57" s="9">
        <f t="shared" si="32"/>
        <v>0.2405332384751548</v>
      </c>
      <c r="CS57" s="9">
        <f t="shared" si="68"/>
        <v>54.961844991572875</v>
      </c>
      <c r="CT57" s="9">
        <f t="shared" si="69"/>
        <v>47.082935248251</v>
      </c>
      <c r="CU57" s="9">
        <f t="shared" si="35"/>
        <v>8.668257756563245</v>
      </c>
      <c r="CV57" s="9">
        <f t="shared" si="36"/>
        <v>26.310262529832933</v>
      </c>
      <c r="CW57" s="9">
        <f t="shared" si="37"/>
        <v>15.50835322195704</v>
      </c>
      <c r="CX57" s="9">
        <f t="shared" si="38"/>
        <v>11.813842482100238</v>
      </c>
      <c r="CY57" s="9">
        <f t="shared" si="39"/>
        <v>19.632458233890215</v>
      </c>
      <c r="CZ57" s="9">
        <f t="shared" si="40"/>
        <v>18.066825775656326</v>
      </c>
      <c r="DA57" s="9">
        <f t="shared" si="57"/>
        <v>7.496336060464829</v>
      </c>
      <c r="DB57" s="9">
        <f t="shared" si="58"/>
        <v>1.9091792213917917</v>
      </c>
      <c r="DC57" s="9">
        <f t="shared" si="59"/>
        <v>2.3303216966988045</v>
      </c>
      <c r="DD57" s="9">
        <f t="shared" si="60"/>
        <v>2.246093201637402</v>
      </c>
      <c r="DE57" s="9">
        <f t="shared" si="61"/>
        <v>4.57415941286909</v>
      </c>
      <c r="DF57" s="9">
        <f t="shared" si="62"/>
        <v>39.57092255675415</v>
      </c>
      <c r="DG57" s="9">
        <f t="shared" si="63"/>
        <v>3.852036709064563</v>
      </c>
      <c r="DH57" s="9">
        <f t="shared" si="64"/>
        <v>56.371759781033646</v>
      </c>
    </row>
    <row r="58" spans="1:112" s="3" customFormat="1" ht="15.75">
      <c r="A58" s="40"/>
      <c r="B58" s="14" t="s">
        <v>104</v>
      </c>
      <c r="C58" s="17">
        <v>350801</v>
      </c>
      <c r="D58" s="6">
        <v>269</v>
      </c>
      <c r="E58" s="6">
        <v>172</v>
      </c>
      <c r="F58" s="6">
        <v>172</v>
      </c>
      <c r="G58" s="6">
        <v>289</v>
      </c>
      <c r="H58" s="6">
        <v>428</v>
      </c>
      <c r="I58" s="6">
        <v>216</v>
      </c>
      <c r="J58" s="6">
        <v>12</v>
      </c>
      <c r="K58" s="6">
        <v>260</v>
      </c>
      <c r="L58" s="6">
        <v>90</v>
      </c>
      <c r="M58" s="6">
        <v>53</v>
      </c>
      <c r="N58" s="6">
        <v>19</v>
      </c>
      <c r="O58" s="6">
        <v>81</v>
      </c>
      <c r="P58" s="6">
        <v>35</v>
      </c>
      <c r="Q58" s="6">
        <v>101</v>
      </c>
      <c r="R58" s="17">
        <v>2197</v>
      </c>
      <c r="S58" s="6">
        <v>26776</v>
      </c>
      <c r="T58" s="6">
        <v>5048</v>
      </c>
      <c r="U58" s="6">
        <v>496</v>
      </c>
      <c r="V58" s="6">
        <v>26305</v>
      </c>
      <c r="W58" s="6">
        <v>39314</v>
      </c>
      <c r="X58" s="6">
        <v>98</v>
      </c>
      <c r="Y58" s="17">
        <f t="shared" si="41"/>
        <v>98037</v>
      </c>
      <c r="Z58" s="6">
        <v>1</v>
      </c>
      <c r="AA58" s="6">
        <v>3</v>
      </c>
      <c r="AB58" s="6">
        <v>10</v>
      </c>
      <c r="AC58" s="6">
        <v>10</v>
      </c>
      <c r="AD58" s="16">
        <f t="shared" si="24"/>
        <v>24</v>
      </c>
      <c r="AE58" s="6">
        <v>541</v>
      </c>
      <c r="AF58" s="6">
        <v>21</v>
      </c>
      <c r="AG58" s="6">
        <v>573</v>
      </c>
      <c r="AH58" s="6">
        <v>2156</v>
      </c>
      <c r="AI58" s="6">
        <v>59</v>
      </c>
      <c r="AJ58" s="6">
        <v>1477</v>
      </c>
      <c r="AK58" s="6">
        <v>988</v>
      </c>
      <c r="AL58" s="6">
        <v>59</v>
      </c>
      <c r="AM58" s="6">
        <v>1240</v>
      </c>
      <c r="AN58" s="6">
        <v>987</v>
      </c>
      <c r="AO58" s="6">
        <v>47</v>
      </c>
      <c r="AP58" s="6">
        <v>512</v>
      </c>
      <c r="AQ58" s="6">
        <v>2120</v>
      </c>
      <c r="AR58" s="6">
        <v>92</v>
      </c>
      <c r="AS58" s="6">
        <v>1387</v>
      </c>
      <c r="AT58" s="6">
        <v>917</v>
      </c>
      <c r="AU58" s="6">
        <v>46</v>
      </c>
      <c r="AV58" s="6">
        <v>501</v>
      </c>
      <c r="AW58" s="6">
        <v>7709</v>
      </c>
      <c r="AX58" s="6">
        <f>+AV58+AU58+AS58+AR58+AP58+AO58+AM58+AL58+AJ58+AI58+AG58+AF58</f>
        <v>6014</v>
      </c>
      <c r="AY58" s="17">
        <f>SUM(AW58:AX58)</f>
        <v>13723</v>
      </c>
      <c r="AZ58" s="26">
        <f t="shared" si="42"/>
        <v>13723</v>
      </c>
      <c r="BA58" s="6">
        <v>1140</v>
      </c>
      <c r="BB58" s="6">
        <v>82</v>
      </c>
      <c r="BC58" s="6">
        <v>733</v>
      </c>
      <c r="BD58" s="6">
        <v>71</v>
      </c>
      <c r="BE58" s="6">
        <v>49</v>
      </c>
      <c r="BF58" s="6">
        <v>188</v>
      </c>
      <c r="BG58" s="6">
        <v>45</v>
      </c>
      <c r="BH58" s="6">
        <v>1211</v>
      </c>
      <c r="BI58" s="6">
        <v>1097</v>
      </c>
      <c r="BJ58" s="17">
        <v>2308</v>
      </c>
      <c r="BK58" s="6">
        <v>796</v>
      </c>
      <c r="BL58" s="6">
        <v>2798</v>
      </c>
      <c r="BM58" s="26">
        <v>3594</v>
      </c>
      <c r="BN58" s="17">
        <v>43394</v>
      </c>
      <c r="BO58" s="6">
        <v>9130</v>
      </c>
      <c r="BP58" s="6">
        <v>52982</v>
      </c>
      <c r="BQ58" s="6">
        <v>62112</v>
      </c>
      <c r="BR58" s="6">
        <v>62027</v>
      </c>
      <c r="BS58" s="6">
        <v>63385</v>
      </c>
      <c r="BT58" s="6">
        <v>125412</v>
      </c>
      <c r="BU58" s="17">
        <v>187524</v>
      </c>
      <c r="BV58" s="16">
        <f t="shared" si="43"/>
        <v>163277</v>
      </c>
      <c r="BW58" s="16"/>
      <c r="BX58" s="12">
        <f t="shared" si="44"/>
        <v>46.54405204090068</v>
      </c>
      <c r="BY58" s="9">
        <f t="shared" si="25"/>
        <v>27.946613607144794</v>
      </c>
      <c r="BZ58" s="9">
        <f t="shared" si="45"/>
        <v>3.9187459556842765</v>
      </c>
      <c r="CA58" s="9">
        <f t="shared" si="46"/>
        <v>0.6579228679507755</v>
      </c>
      <c r="CB58" s="9">
        <f t="shared" si="26"/>
        <v>0.6262809969184808</v>
      </c>
      <c r="CC58" s="9">
        <f t="shared" si="47"/>
        <v>1.0245124728834867</v>
      </c>
      <c r="CD58" s="9">
        <f t="shared" si="48"/>
        <v>12.369976140318869</v>
      </c>
      <c r="CE58" s="31">
        <f t="shared" si="27"/>
        <v>4.576668823635052</v>
      </c>
      <c r="CF58" s="9">
        <f t="shared" si="49"/>
        <v>60.04336189420433</v>
      </c>
      <c r="CG58" s="9">
        <f t="shared" si="50"/>
        <v>8.419434458006945</v>
      </c>
      <c r="CH58" s="9">
        <f t="shared" si="51"/>
        <v>1.2249122656589722</v>
      </c>
      <c r="CI58" s="9">
        <f t="shared" si="52"/>
        <v>0.18863648891148171</v>
      </c>
      <c r="CJ58" s="9">
        <f t="shared" si="53"/>
        <v>1.413548754570454</v>
      </c>
      <c r="CK58" s="9">
        <f t="shared" si="54"/>
        <v>1.345566123826381</v>
      </c>
      <c r="CL58" s="9">
        <f t="shared" si="55"/>
        <v>2.201167341389173</v>
      </c>
      <c r="CM58" s="9">
        <f t="shared" si="56"/>
        <v>26.57692142800272</v>
      </c>
      <c r="CN58" s="31">
        <f t="shared" si="28"/>
        <v>9.832983212577398</v>
      </c>
      <c r="CO58" s="9">
        <f t="shared" si="65"/>
        <v>27.31213725430195</v>
      </c>
      <c r="CP58" s="9">
        <f t="shared" si="66"/>
        <v>5.149076369125942</v>
      </c>
      <c r="CQ58" s="9">
        <f t="shared" si="67"/>
        <v>32.46121362342789</v>
      </c>
      <c r="CR58" s="9">
        <f t="shared" si="32"/>
        <v>0.5059314340504095</v>
      </c>
      <c r="CS58" s="9">
        <f t="shared" si="68"/>
        <v>66.93289268337465</v>
      </c>
      <c r="CT58" s="9">
        <f t="shared" si="69"/>
        <v>59.91252533564973</v>
      </c>
      <c r="CU58" s="9">
        <f t="shared" si="35"/>
        <v>8.270786271223493</v>
      </c>
      <c r="CV58" s="9">
        <f t="shared" si="36"/>
        <v>26.903738249653863</v>
      </c>
      <c r="CW58" s="9">
        <f t="shared" si="37"/>
        <v>16.665452160606282</v>
      </c>
      <c r="CX58" s="9">
        <f t="shared" si="38"/>
        <v>11.265758216133499</v>
      </c>
      <c r="CY58" s="9">
        <f t="shared" si="39"/>
        <v>26.226043867958904</v>
      </c>
      <c r="CZ58" s="9">
        <f t="shared" si="40"/>
        <v>10.66822123442396</v>
      </c>
      <c r="DA58" s="9">
        <f t="shared" si="57"/>
        <v>8.238288944444287</v>
      </c>
      <c r="DB58" s="9">
        <f t="shared" si="58"/>
        <v>1.5108280763167723</v>
      </c>
      <c r="DC58" s="9">
        <f t="shared" si="59"/>
        <v>2.052445688581275</v>
      </c>
      <c r="DD58" s="9">
        <f t="shared" si="60"/>
        <v>2.309001399653935</v>
      </c>
      <c r="DE58" s="9">
        <f t="shared" si="61"/>
        <v>3.412751570822569</v>
      </c>
      <c r="DF58" s="9">
        <f t="shared" si="62"/>
        <v>55.64219325057701</v>
      </c>
      <c r="DG58" s="9">
        <f t="shared" si="63"/>
        <v>2.838250888902751</v>
      </c>
      <c r="DH58" s="9">
        <f t="shared" si="64"/>
        <v>41.23884972865074</v>
      </c>
    </row>
    <row r="59" spans="1:112" s="3" customFormat="1" ht="15.75">
      <c r="A59" s="40"/>
      <c r="B59" s="14" t="s">
        <v>105</v>
      </c>
      <c r="C59" s="17">
        <v>62209</v>
      </c>
      <c r="D59" s="6">
        <v>40</v>
      </c>
      <c r="E59" s="6">
        <v>34</v>
      </c>
      <c r="F59" s="6">
        <v>51</v>
      </c>
      <c r="G59" s="6">
        <v>43</v>
      </c>
      <c r="H59" s="6">
        <v>68</v>
      </c>
      <c r="I59" s="6">
        <v>19</v>
      </c>
      <c r="J59" s="6">
        <v>0</v>
      </c>
      <c r="K59" s="6">
        <v>61</v>
      </c>
      <c r="L59" s="6">
        <v>28</v>
      </c>
      <c r="M59" s="6">
        <v>13</v>
      </c>
      <c r="N59" s="6">
        <v>0</v>
      </c>
      <c r="O59" s="6">
        <v>6</v>
      </c>
      <c r="P59" s="6">
        <v>5</v>
      </c>
      <c r="Q59" s="6">
        <v>6</v>
      </c>
      <c r="R59" s="17">
        <v>374</v>
      </c>
      <c r="S59" s="6">
        <v>8140</v>
      </c>
      <c r="T59" s="6">
        <v>696</v>
      </c>
      <c r="U59" s="6">
        <v>16</v>
      </c>
      <c r="V59" s="6">
        <v>8769</v>
      </c>
      <c r="W59" s="6">
        <v>3633</v>
      </c>
      <c r="X59" s="6">
        <v>2</v>
      </c>
      <c r="Y59" s="17">
        <f t="shared" si="41"/>
        <v>21256</v>
      </c>
      <c r="Z59" s="6">
        <v>0</v>
      </c>
      <c r="AA59" s="6">
        <v>1</v>
      </c>
      <c r="AB59" s="6">
        <v>0</v>
      </c>
      <c r="AC59" s="6">
        <v>0</v>
      </c>
      <c r="AD59" s="16">
        <f t="shared" si="24"/>
        <v>1</v>
      </c>
      <c r="AE59" s="6">
        <v>88</v>
      </c>
      <c r="AF59" s="6">
        <v>4</v>
      </c>
      <c r="AG59" s="6">
        <v>69</v>
      </c>
      <c r="AH59" s="6">
        <v>396</v>
      </c>
      <c r="AI59" s="6">
        <v>0</v>
      </c>
      <c r="AJ59" s="6">
        <v>248</v>
      </c>
      <c r="AK59" s="6">
        <v>204</v>
      </c>
      <c r="AL59" s="6">
        <v>12</v>
      </c>
      <c r="AM59" s="6">
        <v>148</v>
      </c>
      <c r="AN59" s="6">
        <v>70</v>
      </c>
      <c r="AO59" s="6">
        <v>0</v>
      </c>
      <c r="AP59" s="6">
        <v>52</v>
      </c>
      <c r="AQ59" s="6">
        <v>545</v>
      </c>
      <c r="AR59" s="6">
        <v>1</v>
      </c>
      <c r="AS59" s="6">
        <v>331</v>
      </c>
      <c r="AT59" s="6">
        <v>205</v>
      </c>
      <c r="AU59" s="6">
        <v>7</v>
      </c>
      <c r="AV59" s="6">
        <v>99</v>
      </c>
      <c r="AW59" s="6">
        <f>+AT59+AQ59+AN59+AK59+AH59+AE59</f>
        <v>1508</v>
      </c>
      <c r="AX59" s="6">
        <f>+AV59+AU59+AS59+AR59+AP59+AO59+AM59+AL59+AI59+AF59+AJ59+AG59</f>
        <v>971</v>
      </c>
      <c r="AY59" s="17">
        <f>SUM(AW59:AX59)</f>
        <v>2479</v>
      </c>
      <c r="AZ59" s="26">
        <f t="shared" si="42"/>
        <v>2479</v>
      </c>
      <c r="BA59" s="6">
        <v>362</v>
      </c>
      <c r="BB59" s="6">
        <v>15</v>
      </c>
      <c r="BC59" s="6">
        <v>152</v>
      </c>
      <c r="BD59" s="6">
        <v>21</v>
      </c>
      <c r="BE59" s="6">
        <v>16</v>
      </c>
      <c r="BF59" s="6">
        <v>25</v>
      </c>
      <c r="BG59" s="6">
        <v>3</v>
      </c>
      <c r="BH59" s="6">
        <v>383</v>
      </c>
      <c r="BI59" s="6">
        <v>211</v>
      </c>
      <c r="BJ59" s="17">
        <v>594</v>
      </c>
      <c r="BK59" s="6">
        <v>15</v>
      </c>
      <c r="BL59" s="6">
        <v>62</v>
      </c>
      <c r="BM59" s="26">
        <v>77</v>
      </c>
      <c r="BN59" s="17">
        <v>978</v>
      </c>
      <c r="BO59" s="6">
        <v>284</v>
      </c>
      <c r="BP59" s="6">
        <v>15635</v>
      </c>
      <c r="BQ59" s="6">
        <v>15919</v>
      </c>
      <c r="BR59" s="6">
        <v>10176</v>
      </c>
      <c r="BS59" s="6">
        <v>10355</v>
      </c>
      <c r="BT59" s="6">
        <v>20531</v>
      </c>
      <c r="BU59" s="17">
        <v>36450</v>
      </c>
      <c r="BV59" s="16">
        <f t="shared" si="43"/>
        <v>25759</v>
      </c>
      <c r="BW59" s="16"/>
      <c r="BX59" s="12">
        <f t="shared" si="44"/>
        <v>41.40719188541851</v>
      </c>
      <c r="BY59" s="9">
        <f t="shared" si="25"/>
        <v>34.16868941792988</v>
      </c>
      <c r="BZ59" s="9">
        <f t="shared" si="45"/>
        <v>3.986561430018164</v>
      </c>
      <c r="CA59" s="9">
        <f t="shared" si="46"/>
        <v>0.954845761867254</v>
      </c>
      <c r="CB59" s="9">
        <f t="shared" si="26"/>
        <v>0.6011991833979006</v>
      </c>
      <c r="CC59" s="9">
        <f t="shared" si="47"/>
        <v>0.12377630246427367</v>
      </c>
      <c r="CD59" s="9">
        <f t="shared" si="48"/>
        <v>1.5721197897410344</v>
      </c>
      <c r="CE59" s="31">
        <f t="shared" si="27"/>
        <v>4.9414071918854185</v>
      </c>
      <c r="CF59" s="9">
        <f t="shared" si="49"/>
        <v>82.51873131720951</v>
      </c>
      <c r="CG59" s="9">
        <f t="shared" si="50"/>
        <v>9.627702938778679</v>
      </c>
      <c r="CH59" s="9">
        <f t="shared" si="51"/>
        <v>2.0652975658992974</v>
      </c>
      <c r="CI59" s="9">
        <f t="shared" si="52"/>
        <v>0.24069257346946699</v>
      </c>
      <c r="CJ59" s="9">
        <f t="shared" si="53"/>
        <v>2.305990139368764</v>
      </c>
      <c r="CK59" s="9">
        <f t="shared" si="54"/>
        <v>1.451919717380333</v>
      </c>
      <c r="CL59" s="9">
        <f t="shared" si="55"/>
        <v>0.29892464769595095</v>
      </c>
      <c r="CM59" s="9">
        <f t="shared" si="56"/>
        <v>3.796731239566754</v>
      </c>
      <c r="CN59" s="31">
        <f t="shared" si="28"/>
        <v>11.933693078147442</v>
      </c>
      <c r="CO59" s="9">
        <f t="shared" si="65"/>
        <v>38.29506962739933</v>
      </c>
      <c r="CP59" s="9">
        <f t="shared" si="66"/>
        <v>3.2743695897628906</v>
      </c>
      <c r="CQ59" s="9">
        <f t="shared" si="67"/>
        <v>41.56943921716221</v>
      </c>
      <c r="CR59" s="9">
        <f t="shared" si="32"/>
        <v>0.07527286413248024</v>
      </c>
      <c r="CS59" s="9">
        <f t="shared" si="68"/>
        <v>58.345878810688745</v>
      </c>
      <c r="CT59" s="9">
        <f t="shared" si="69"/>
        <v>29.293662312530238</v>
      </c>
      <c r="CU59" s="9">
        <f t="shared" si="35"/>
        <v>6.494554255748286</v>
      </c>
      <c r="CV59" s="9">
        <f t="shared" si="36"/>
        <v>25.978217022993142</v>
      </c>
      <c r="CW59" s="9">
        <f t="shared" si="37"/>
        <v>14.683340056474384</v>
      </c>
      <c r="CX59" s="9">
        <f t="shared" si="38"/>
        <v>4.921339249697459</v>
      </c>
      <c r="CY59" s="9">
        <f t="shared" si="39"/>
        <v>35.377168212989105</v>
      </c>
      <c r="CZ59" s="9">
        <f t="shared" si="40"/>
        <v>12.54538120209762</v>
      </c>
      <c r="DA59" s="9">
        <f t="shared" si="57"/>
        <v>4.822453342763909</v>
      </c>
      <c r="DB59" s="9">
        <f t="shared" si="58"/>
        <v>2.0897297818643605</v>
      </c>
      <c r="DC59" s="9">
        <f t="shared" si="59"/>
        <v>2.0897297818643605</v>
      </c>
      <c r="DD59" s="9">
        <f t="shared" si="60"/>
        <v>0.9644906685527818</v>
      </c>
      <c r="DE59" s="9">
        <f t="shared" si="61"/>
        <v>3.3120646826749796</v>
      </c>
      <c r="DF59" s="9">
        <f t="shared" si="62"/>
        <v>61.535958346892286</v>
      </c>
      <c r="DG59" s="9">
        <f t="shared" si="63"/>
        <v>1.7897819720143184</v>
      </c>
      <c r="DH59" s="9">
        <f t="shared" si="64"/>
        <v>36.57663520989261</v>
      </c>
    </row>
    <row r="60" spans="2:112" ht="15.75">
      <c r="B60" s="14" t="s">
        <v>24</v>
      </c>
      <c r="C60" s="17">
        <v>8658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7"/>
      <c r="S60" s="6"/>
      <c r="T60" s="6"/>
      <c r="U60" s="6"/>
      <c r="V60" s="6"/>
      <c r="W60" s="6"/>
      <c r="X60" s="6"/>
      <c r="Y60" s="17"/>
      <c r="Z60" s="6"/>
      <c r="AA60" s="6"/>
      <c r="AB60" s="6"/>
      <c r="AC60" s="6"/>
      <c r="AD60" s="16">
        <f t="shared" si="24"/>
        <v>0</v>
      </c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17"/>
      <c r="AZ60" s="26">
        <f t="shared" si="42"/>
        <v>0</v>
      </c>
      <c r="BA60" s="6"/>
      <c r="BB60" s="6"/>
      <c r="BC60" s="6"/>
      <c r="BD60" s="6"/>
      <c r="BE60" s="6"/>
      <c r="BF60" s="6"/>
      <c r="BG60" s="6"/>
      <c r="BH60" s="6"/>
      <c r="BI60" s="6"/>
      <c r="BJ60" s="17"/>
      <c r="BK60" s="6"/>
      <c r="BL60" s="6"/>
      <c r="BM60" s="26"/>
      <c r="BN60" s="17"/>
      <c r="BO60" s="6"/>
      <c r="BP60" s="6"/>
      <c r="BQ60" s="6"/>
      <c r="BR60" s="6"/>
      <c r="BS60" s="6"/>
      <c r="BT60" s="6"/>
      <c r="BU60" s="17"/>
      <c r="BV60" s="16">
        <f t="shared" si="43"/>
        <v>8658</v>
      </c>
      <c r="BY60" s="9">
        <f t="shared" si="25"/>
        <v>0</v>
      </c>
      <c r="BZ60" s="9">
        <f t="shared" si="45"/>
        <v>0</v>
      </c>
      <c r="CA60" s="9">
        <f t="shared" si="46"/>
        <v>0</v>
      </c>
      <c r="CB60" s="9">
        <f t="shared" si="26"/>
        <v>0</v>
      </c>
      <c r="CC60" s="9">
        <f t="shared" si="47"/>
        <v>0</v>
      </c>
      <c r="CD60" s="9">
        <f t="shared" si="48"/>
        <v>0</v>
      </c>
      <c r="CE60" s="31">
        <f t="shared" si="27"/>
        <v>0</v>
      </c>
      <c r="CF60" s="9"/>
      <c r="CG60" s="9"/>
      <c r="CH60" s="9"/>
      <c r="CI60" s="9"/>
      <c r="CJ60" s="9"/>
      <c r="CK60" s="9"/>
      <c r="CL60" s="9"/>
      <c r="CM60" s="9"/>
      <c r="CN60" s="31">
        <f t="shared" si="28"/>
        <v>0</v>
      </c>
      <c r="CO60" s="9"/>
      <c r="CP60" s="9"/>
      <c r="CQ60" s="9"/>
      <c r="CR60" s="9" t="e">
        <f t="shared" si="32"/>
        <v>#DIV/0!</v>
      </c>
      <c r="CS60" s="9"/>
      <c r="CT60" s="9"/>
      <c r="CU60" s="9" t="e">
        <f t="shared" si="35"/>
        <v>#DIV/0!</v>
      </c>
      <c r="CV60" s="9" t="e">
        <f t="shared" si="36"/>
        <v>#DIV/0!</v>
      </c>
      <c r="CW60" s="9" t="e">
        <f t="shared" si="37"/>
        <v>#DIV/0!</v>
      </c>
      <c r="CX60" s="9" t="e">
        <f t="shared" si="38"/>
        <v>#DIV/0!</v>
      </c>
      <c r="CY60" s="9" t="e">
        <f t="shared" si="39"/>
        <v>#DIV/0!</v>
      </c>
      <c r="CZ60" s="9" t="e">
        <f t="shared" si="40"/>
        <v>#DIV/0!</v>
      </c>
      <c r="DA60" s="9"/>
      <c r="DB60" s="9"/>
      <c r="DC60" s="9"/>
      <c r="DD60" s="9"/>
      <c r="DE60" s="9"/>
      <c r="DF60" s="9"/>
      <c r="DG60" s="9"/>
      <c r="DH60" s="9"/>
    </row>
    <row r="61" spans="2:112" ht="15.75">
      <c r="B61" s="14" t="s">
        <v>26</v>
      </c>
      <c r="C61" s="17">
        <v>62221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7"/>
      <c r="S61" s="6"/>
      <c r="T61" s="6"/>
      <c r="U61" s="6"/>
      <c r="V61" s="6"/>
      <c r="W61" s="6"/>
      <c r="X61" s="6"/>
      <c r="Y61" s="17"/>
      <c r="Z61" s="6"/>
      <c r="AA61" s="6"/>
      <c r="AB61" s="6"/>
      <c r="AC61" s="6"/>
      <c r="AD61" s="16">
        <f t="shared" si="24"/>
        <v>0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17"/>
      <c r="AZ61" s="26">
        <f t="shared" si="42"/>
        <v>0</v>
      </c>
      <c r="BA61" s="6"/>
      <c r="BB61" s="6"/>
      <c r="BC61" s="6"/>
      <c r="BD61" s="6"/>
      <c r="BE61" s="6"/>
      <c r="BF61" s="6"/>
      <c r="BG61" s="6"/>
      <c r="BH61" s="6"/>
      <c r="BI61" s="6"/>
      <c r="BJ61" s="17"/>
      <c r="BK61" s="6"/>
      <c r="BL61" s="6"/>
      <c r="BM61" s="26"/>
      <c r="BN61" s="17"/>
      <c r="BO61" s="6"/>
      <c r="BP61" s="6"/>
      <c r="BQ61" s="6"/>
      <c r="BR61" s="6"/>
      <c r="BS61" s="6"/>
      <c r="BT61" s="6"/>
      <c r="BU61" s="17"/>
      <c r="BV61" s="16">
        <f t="shared" si="43"/>
        <v>62221</v>
      </c>
      <c r="BY61" s="9">
        <f t="shared" si="25"/>
        <v>0</v>
      </c>
      <c r="BZ61" s="9">
        <f t="shared" si="45"/>
        <v>0</v>
      </c>
      <c r="CA61" s="9">
        <f t="shared" si="46"/>
        <v>0</v>
      </c>
      <c r="CB61" s="9">
        <f t="shared" si="26"/>
        <v>0</v>
      </c>
      <c r="CC61" s="9">
        <f t="shared" si="47"/>
        <v>0</v>
      </c>
      <c r="CD61" s="9">
        <f t="shared" si="48"/>
        <v>0</v>
      </c>
      <c r="CE61" s="31">
        <f t="shared" si="27"/>
        <v>0</v>
      </c>
      <c r="CF61" s="9"/>
      <c r="CG61" s="9"/>
      <c r="CH61" s="9"/>
      <c r="CI61" s="9"/>
      <c r="CJ61" s="9"/>
      <c r="CK61" s="9"/>
      <c r="CL61" s="9"/>
      <c r="CM61" s="9"/>
      <c r="CN61" s="31">
        <f t="shared" si="28"/>
        <v>0</v>
      </c>
      <c r="CO61" s="9"/>
      <c r="CP61" s="9"/>
      <c r="CQ61" s="9"/>
      <c r="CR61" s="9" t="e">
        <f t="shared" si="32"/>
        <v>#DIV/0!</v>
      </c>
      <c r="CS61" s="9"/>
      <c r="CT61" s="9"/>
      <c r="CU61" s="9" t="e">
        <f t="shared" si="35"/>
        <v>#DIV/0!</v>
      </c>
      <c r="CV61" s="9" t="e">
        <f t="shared" si="36"/>
        <v>#DIV/0!</v>
      </c>
      <c r="CW61" s="9" t="e">
        <f t="shared" si="37"/>
        <v>#DIV/0!</v>
      </c>
      <c r="CX61" s="9" t="e">
        <f t="shared" si="38"/>
        <v>#DIV/0!</v>
      </c>
      <c r="CY61" s="9" t="e">
        <f t="shared" si="39"/>
        <v>#DIV/0!</v>
      </c>
      <c r="CZ61" s="9" t="e">
        <f t="shared" si="40"/>
        <v>#DIV/0!</v>
      </c>
      <c r="DA61" s="9"/>
      <c r="DB61" s="9"/>
      <c r="DC61" s="9"/>
      <c r="DD61" s="9"/>
      <c r="DE61" s="9"/>
      <c r="DF61" s="9"/>
      <c r="DG61" s="9"/>
      <c r="DH61" s="9"/>
    </row>
    <row r="62" spans="1:112" s="4" customFormat="1" ht="15.75">
      <c r="A62" s="41" t="s">
        <v>266</v>
      </c>
      <c r="B62" s="14" t="s">
        <v>116</v>
      </c>
      <c r="C62" s="17">
        <v>11188502</v>
      </c>
      <c r="D62" s="6">
        <v>13821</v>
      </c>
      <c r="E62" s="6">
        <v>8852</v>
      </c>
      <c r="F62" s="6">
        <v>6497</v>
      </c>
      <c r="G62" s="6">
        <v>10744</v>
      </c>
      <c r="H62" s="6">
        <v>21239</v>
      </c>
      <c r="I62" s="6">
        <v>50560</v>
      </c>
      <c r="J62" s="6">
        <v>604</v>
      </c>
      <c r="K62" s="6">
        <v>9815</v>
      </c>
      <c r="L62" s="6">
        <v>4209</v>
      </c>
      <c r="M62" s="6">
        <v>2332</v>
      </c>
      <c r="N62" s="6">
        <v>752</v>
      </c>
      <c r="O62" s="6">
        <v>4345</v>
      </c>
      <c r="P62" s="6">
        <v>1152</v>
      </c>
      <c r="Q62" s="6">
        <v>3022</v>
      </c>
      <c r="R62" s="17">
        <v>137944</v>
      </c>
      <c r="S62" s="6">
        <v>1260054</v>
      </c>
      <c r="T62" s="6">
        <v>36279</v>
      </c>
      <c r="U62" s="6">
        <v>13771</v>
      </c>
      <c r="V62" s="6">
        <v>1123466</v>
      </c>
      <c r="W62" s="6">
        <v>1123000</v>
      </c>
      <c r="X62" s="6">
        <v>4027</v>
      </c>
      <c r="Y62" s="17">
        <f>SUM(S62:X62)</f>
        <v>3560597</v>
      </c>
      <c r="Z62" s="6">
        <v>507</v>
      </c>
      <c r="AA62" s="6">
        <v>279</v>
      </c>
      <c r="AB62" s="6">
        <v>1585</v>
      </c>
      <c r="AC62" s="6">
        <v>37041</v>
      </c>
      <c r="AD62" s="16">
        <f t="shared" si="24"/>
        <v>39412</v>
      </c>
      <c r="AE62" s="6">
        <v>13679</v>
      </c>
      <c r="AF62" s="6">
        <v>982</v>
      </c>
      <c r="AG62" s="6">
        <v>36457</v>
      </c>
      <c r="AH62" s="6">
        <v>60260</v>
      </c>
      <c r="AI62" s="6">
        <v>1880</v>
      </c>
      <c r="AJ62" s="6">
        <v>78669</v>
      </c>
      <c r="AK62" s="6">
        <v>27056</v>
      </c>
      <c r="AL62" s="6">
        <v>1808</v>
      </c>
      <c r="AM62" s="6">
        <v>41507</v>
      </c>
      <c r="AN62" s="6">
        <v>42088</v>
      </c>
      <c r="AO62" s="6">
        <v>792</v>
      </c>
      <c r="AP62" s="6">
        <v>38796</v>
      </c>
      <c r="AQ62" s="6">
        <v>68073</v>
      </c>
      <c r="AR62" s="6">
        <v>1651</v>
      </c>
      <c r="AS62" s="6">
        <v>68825</v>
      </c>
      <c r="AT62" s="6">
        <v>27422</v>
      </c>
      <c r="AU62" s="6">
        <v>1100</v>
      </c>
      <c r="AV62" s="6">
        <v>23494</v>
      </c>
      <c r="AW62" s="6">
        <v>238577</v>
      </c>
      <c r="AX62" s="6">
        <v>295964</v>
      </c>
      <c r="AY62" s="17">
        <v>534541</v>
      </c>
      <c r="AZ62" s="26">
        <f t="shared" si="42"/>
        <v>534539</v>
      </c>
      <c r="BA62" s="6">
        <v>49295</v>
      </c>
      <c r="BB62" s="6">
        <v>5804</v>
      </c>
      <c r="BC62" s="6">
        <v>32320</v>
      </c>
      <c r="BD62" s="6">
        <v>5934</v>
      </c>
      <c r="BE62" s="6">
        <v>4203</v>
      </c>
      <c r="BF62" s="6">
        <v>13033</v>
      </c>
      <c r="BG62" s="6">
        <v>2030</v>
      </c>
      <c r="BH62" s="6">
        <v>55231</v>
      </c>
      <c r="BI62" s="6">
        <v>57390</v>
      </c>
      <c r="BJ62" s="17">
        <v>112621</v>
      </c>
      <c r="BK62" s="6">
        <v>33953</v>
      </c>
      <c r="BL62" s="6">
        <v>35225</v>
      </c>
      <c r="BM62" s="26">
        <v>69178</v>
      </c>
      <c r="BN62" s="17">
        <v>951575</v>
      </c>
      <c r="BO62" s="6">
        <v>201956</v>
      </c>
      <c r="BP62" s="6">
        <v>1781374</v>
      </c>
      <c r="BQ62" s="7">
        <v>1983330</v>
      </c>
      <c r="BR62" s="6">
        <v>1834909</v>
      </c>
      <c r="BS62" s="6">
        <v>1895350</v>
      </c>
      <c r="BT62" s="7">
        <v>3730259</v>
      </c>
      <c r="BU62" s="17">
        <v>5713589</v>
      </c>
      <c r="BV62" s="16">
        <f t="shared" si="43"/>
        <v>5474913</v>
      </c>
      <c r="BW62" s="16"/>
      <c r="BX62" s="12">
        <f>+BV62/C62*100</f>
        <v>48.93338715048717</v>
      </c>
      <c r="BY62" s="9">
        <f t="shared" si="25"/>
        <v>31.823715096087035</v>
      </c>
      <c r="BZ62" s="9">
        <f t="shared" si="45"/>
        <v>5.129846694401091</v>
      </c>
      <c r="CA62" s="9">
        <f t="shared" si="46"/>
        <v>1.0065780030248912</v>
      </c>
      <c r="CB62" s="9">
        <f t="shared" si="26"/>
        <v>1.232908569887193</v>
      </c>
      <c r="CC62" s="9">
        <f t="shared" si="47"/>
        <v>0.6182954608221906</v>
      </c>
      <c r="CD62" s="9">
        <f t="shared" si="48"/>
        <v>8.504936585791377</v>
      </c>
      <c r="CE62" s="31">
        <f t="shared" si="27"/>
        <v>6.136424697425982</v>
      </c>
      <c r="CF62" s="9">
        <f>+(S62+T62+U62+V62+W62+X62)/BV62*100</f>
        <v>65.03476858901685</v>
      </c>
      <c r="CG62" s="9">
        <f>+(Z62+AA62+AB62+AC62+AY62)/BV62*100</f>
        <v>10.483326401716338</v>
      </c>
      <c r="CH62" s="9">
        <f>+(BA62+BB62+BC62+BG62)/BV62*100</f>
        <v>1.6337976512138184</v>
      </c>
      <c r="CI62" s="9">
        <f>+(BD62+BE62+BF62)/BV62*100</f>
        <v>0.4232030719026951</v>
      </c>
      <c r="CJ62" s="9">
        <f>+(BA62+BB62+BC62+BG62+BD62+BE62+BF62)/BV62*100</f>
        <v>2.0570007231165133</v>
      </c>
      <c r="CK62" s="9">
        <f>+R62/BV62*100</f>
        <v>2.5195651510809394</v>
      </c>
      <c r="CL62" s="9">
        <f>+BM62/BV62*100</f>
        <v>1.2635451924076235</v>
      </c>
      <c r="CM62" s="9">
        <f>+BN62/BV62*100</f>
        <v>17.380641482339538</v>
      </c>
      <c r="CN62" s="31">
        <f t="shared" si="28"/>
        <v>12.540327124832851</v>
      </c>
      <c r="CO62" s="9">
        <f>+S62/(S62+T62+U62+V62+W62+X62)*100</f>
        <v>35.38884069160312</v>
      </c>
      <c r="CP62" s="9">
        <f>+T62/(S62+T62+U62+V62+W62+X62)*100</f>
        <v>1.0189021672489191</v>
      </c>
      <c r="CQ62" s="9">
        <f>+(S62+T62)/(S62+T62+U62+V62+W62+X62)*100</f>
        <v>36.407742858852046</v>
      </c>
      <c r="CR62" s="9">
        <f t="shared" si="32"/>
        <v>0.3867609841832704</v>
      </c>
      <c r="CS62" s="9">
        <f>+(V62+W62)/(S62+T62+U62+V62+W62+X62)*100</f>
        <v>63.09239714575955</v>
      </c>
      <c r="CT62" s="9">
        <f>+W62/(V62+W62)*100</f>
        <v>49.98962815373124</v>
      </c>
      <c r="CU62" s="9">
        <f t="shared" si="35"/>
        <v>9.56300662814126</v>
      </c>
      <c r="CV62" s="9">
        <f t="shared" si="36"/>
        <v>26.34213780472519</v>
      </c>
      <c r="CW62" s="9">
        <f t="shared" si="37"/>
        <v>13.164801819885922</v>
      </c>
      <c r="CX62" s="9">
        <f t="shared" si="38"/>
        <v>15.279708309403055</v>
      </c>
      <c r="CY62" s="9">
        <f t="shared" si="39"/>
        <v>25.91934358391062</v>
      </c>
      <c r="CZ62" s="9">
        <f t="shared" si="40"/>
        <v>9.73100185393395</v>
      </c>
      <c r="DA62" s="9">
        <f>+(M62+N62+O62+P62+Q62)/C62*10000</f>
        <v>10.370467824915256</v>
      </c>
      <c r="DB62" s="9">
        <f>+M62/C62*10000</f>
        <v>2.0842825965442024</v>
      </c>
      <c r="DC62" s="9">
        <f>+(M62+N62)/C62*10000</f>
        <v>2.7564011697008235</v>
      </c>
      <c r="DD62" s="9">
        <f>+O62/C62*10000</f>
        <v>3.8834510643158486</v>
      </c>
      <c r="DE62" s="9">
        <f>+H62/BT62*1000</f>
        <v>5.693706522791045</v>
      </c>
      <c r="DF62" s="9">
        <f>+(AW62+BH62)/(AY62+BJ62)*100</f>
        <v>45.39945176014661</v>
      </c>
      <c r="DG62" s="9">
        <f>+(AF62+AI62+AL62+AO62+AR62+AU62+BB62+BE62)/(AY62+BJ62)*100</f>
        <v>2.815369258392798</v>
      </c>
      <c r="DH62" s="9">
        <f>+(AG62+AJ62+AM62+AP62+AS62+AV62+BC62+BF62)/(AY62+BJ62)*100</f>
        <v>51.47103816355101</v>
      </c>
    </row>
    <row r="63" spans="3:112" ht="15.75">
      <c r="C63" s="1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7"/>
      <c r="S63" s="6"/>
      <c r="T63" s="6"/>
      <c r="U63" s="6"/>
      <c r="V63" s="6"/>
      <c r="W63" s="6"/>
      <c r="X63" s="6"/>
      <c r="Y63" s="17"/>
      <c r="Z63" s="6"/>
      <c r="AA63" s="6"/>
      <c r="AB63" s="6"/>
      <c r="AC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17"/>
      <c r="AZ63" s="26"/>
      <c r="BA63" s="6"/>
      <c r="BB63" s="6"/>
      <c r="BC63" s="6"/>
      <c r="BD63" s="6"/>
      <c r="BE63" s="6"/>
      <c r="BF63" s="6"/>
      <c r="BG63" s="6"/>
      <c r="BH63" s="6"/>
      <c r="BI63" s="6"/>
      <c r="BJ63" s="17"/>
      <c r="BK63" s="6"/>
      <c r="BL63" s="6"/>
      <c r="BM63" s="26"/>
      <c r="BN63" s="17"/>
      <c r="BO63" s="6"/>
      <c r="BP63" s="6"/>
      <c r="BQ63" s="6"/>
      <c r="BR63" s="6"/>
      <c r="BS63" s="6"/>
      <c r="BT63" s="6"/>
      <c r="BU63" s="17"/>
      <c r="BY63" s="9"/>
      <c r="BZ63" s="9"/>
      <c r="CA63" s="9"/>
      <c r="CB63" s="9"/>
      <c r="CC63" s="9"/>
      <c r="CD63" s="9"/>
      <c r="CE63" s="31"/>
      <c r="CF63" s="9"/>
      <c r="CG63" s="9"/>
      <c r="CH63" s="9"/>
      <c r="CI63" s="9"/>
      <c r="CJ63" s="9"/>
      <c r="CK63" s="9"/>
      <c r="CL63" s="9"/>
      <c r="CM63" s="9"/>
      <c r="CN63" s="31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pans="2:112" ht="15.75">
      <c r="B64" s="14" t="s">
        <v>25</v>
      </c>
      <c r="C64" s="1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7"/>
      <c r="S64" s="6"/>
      <c r="T64" s="6"/>
      <c r="U64" s="6"/>
      <c r="V64" s="6"/>
      <c r="W64" s="6"/>
      <c r="X64" s="6"/>
      <c r="Y64" s="17"/>
      <c r="Z64" s="6"/>
      <c r="AA64" s="6"/>
      <c r="AB64" s="6"/>
      <c r="AC64" s="6"/>
      <c r="AD64" s="16">
        <f t="shared" si="24"/>
        <v>0</v>
      </c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7"/>
      <c r="AZ64" s="26">
        <f t="shared" si="42"/>
        <v>0</v>
      </c>
      <c r="BA64" s="6"/>
      <c r="BB64" s="6"/>
      <c r="BC64" s="6"/>
      <c r="BD64" s="6"/>
      <c r="BE64" s="6"/>
      <c r="BF64" s="6"/>
      <c r="BG64" s="6"/>
      <c r="BH64" s="6"/>
      <c r="BI64" s="6"/>
      <c r="BJ64" s="17"/>
      <c r="BK64" s="6"/>
      <c r="BL64" s="6"/>
      <c r="BM64" s="26"/>
      <c r="BN64" s="17"/>
      <c r="BO64" s="6"/>
      <c r="BP64" s="6"/>
      <c r="BQ64" s="6"/>
      <c r="BR64" s="6"/>
      <c r="BS64" s="6"/>
      <c r="BT64" s="6"/>
      <c r="BU64" s="17"/>
      <c r="BY64" s="9"/>
      <c r="BZ64" s="9"/>
      <c r="CA64" s="9"/>
      <c r="CB64" s="9"/>
      <c r="CC64" s="9"/>
      <c r="CD64" s="9"/>
      <c r="CE64" s="31"/>
      <c r="CF64" s="9"/>
      <c r="CG64" s="9"/>
      <c r="CH64" s="9"/>
      <c r="CI64" s="9"/>
      <c r="CJ64" s="9"/>
      <c r="CK64" s="9"/>
      <c r="CL64" s="9"/>
      <c r="CM64" s="9"/>
      <c r="CN64" s="31">
        <f t="shared" si="28"/>
        <v>0</v>
      </c>
      <c r="CO64" s="9"/>
      <c r="CP64" s="9"/>
      <c r="CQ64" s="9"/>
      <c r="CR64" s="9" t="e">
        <f t="shared" si="32"/>
        <v>#DIV/0!</v>
      </c>
      <c r="CS64" s="9"/>
      <c r="CT64" s="9"/>
      <c r="CU64" s="9" t="e">
        <f t="shared" si="35"/>
        <v>#DIV/0!</v>
      </c>
      <c r="CV64" s="9" t="e">
        <f t="shared" si="36"/>
        <v>#DIV/0!</v>
      </c>
      <c r="CW64" s="9" t="e">
        <f t="shared" si="37"/>
        <v>#DIV/0!</v>
      </c>
      <c r="CX64" s="9" t="e">
        <f t="shared" si="38"/>
        <v>#DIV/0!</v>
      </c>
      <c r="CY64" s="9" t="e">
        <f t="shared" si="39"/>
        <v>#DIV/0!</v>
      </c>
      <c r="CZ64" s="9" t="e">
        <f t="shared" si="40"/>
        <v>#DIV/0!</v>
      </c>
      <c r="DA64" s="9"/>
      <c r="DB64" s="9"/>
      <c r="DC64" s="9"/>
      <c r="DD64" s="9"/>
      <c r="DE64" s="9"/>
      <c r="DF64" s="9"/>
      <c r="DG64" s="9"/>
      <c r="DH64" s="9"/>
    </row>
    <row r="65" spans="2:112" ht="15.75">
      <c r="B65" s="14" t="s">
        <v>117</v>
      </c>
      <c r="C65" s="17">
        <v>227254</v>
      </c>
      <c r="D65" s="6">
        <v>427</v>
      </c>
      <c r="E65" s="6">
        <v>168</v>
      </c>
      <c r="F65" s="6">
        <v>109</v>
      </c>
      <c r="G65" s="6">
        <v>156</v>
      </c>
      <c r="H65" s="6">
        <v>331</v>
      </c>
      <c r="I65" s="6">
        <v>908</v>
      </c>
      <c r="J65" s="6">
        <v>14</v>
      </c>
      <c r="K65" s="6">
        <v>136</v>
      </c>
      <c r="L65" s="6">
        <v>30</v>
      </c>
      <c r="M65" s="6">
        <v>16</v>
      </c>
      <c r="N65" s="6">
        <v>12</v>
      </c>
      <c r="O65" s="6">
        <v>47</v>
      </c>
      <c r="P65" s="6">
        <v>24</v>
      </c>
      <c r="Q65" s="6">
        <v>33</v>
      </c>
      <c r="R65" s="17">
        <v>2411</v>
      </c>
      <c r="S65" s="6">
        <v>31811</v>
      </c>
      <c r="T65" s="6">
        <v>132</v>
      </c>
      <c r="U65" s="6">
        <v>170</v>
      </c>
      <c r="V65" s="6">
        <v>27356</v>
      </c>
      <c r="W65" s="6">
        <v>20050</v>
      </c>
      <c r="X65" s="6">
        <v>6</v>
      </c>
      <c r="Y65" s="17">
        <f aca="true" t="shared" si="70" ref="Y65:Y90">SUM(S65:X65)</f>
        <v>79525</v>
      </c>
      <c r="Z65" s="6">
        <v>575</v>
      </c>
      <c r="AA65" s="6">
        <v>645</v>
      </c>
      <c r="AB65" s="6">
        <v>88</v>
      </c>
      <c r="AC65" s="6">
        <v>4068</v>
      </c>
      <c r="AD65" s="16">
        <f t="shared" si="24"/>
        <v>5376</v>
      </c>
      <c r="AE65" s="6">
        <v>105</v>
      </c>
      <c r="AF65" s="6">
        <v>39</v>
      </c>
      <c r="AG65" s="6">
        <v>175</v>
      </c>
      <c r="AH65" s="6">
        <v>435</v>
      </c>
      <c r="AI65" s="6">
        <v>65</v>
      </c>
      <c r="AJ65" s="6">
        <v>623</v>
      </c>
      <c r="AK65" s="6">
        <v>167</v>
      </c>
      <c r="AL65" s="6">
        <v>21</v>
      </c>
      <c r="AM65" s="6">
        <v>166</v>
      </c>
      <c r="AN65" s="6">
        <v>214</v>
      </c>
      <c r="AO65" s="6">
        <v>3</v>
      </c>
      <c r="AP65" s="6">
        <v>376</v>
      </c>
      <c r="AQ65" s="6">
        <v>941</v>
      </c>
      <c r="AR65" s="6">
        <v>8</v>
      </c>
      <c r="AS65" s="6">
        <v>785</v>
      </c>
      <c r="AT65" s="6">
        <v>262</v>
      </c>
      <c r="AU65" s="6">
        <v>33</v>
      </c>
      <c r="AV65" s="6">
        <v>193</v>
      </c>
      <c r="AW65" s="6">
        <v>2124</v>
      </c>
      <c r="AX65" s="6">
        <v>2487</v>
      </c>
      <c r="AY65" s="17">
        <v>4611</v>
      </c>
      <c r="AZ65" s="26">
        <f t="shared" si="42"/>
        <v>4611</v>
      </c>
      <c r="BA65" s="6">
        <v>550</v>
      </c>
      <c r="BB65" s="6">
        <v>39</v>
      </c>
      <c r="BC65" s="6">
        <v>229</v>
      </c>
      <c r="BD65" s="6">
        <v>231</v>
      </c>
      <c r="BE65" s="6">
        <v>68</v>
      </c>
      <c r="BF65" s="6">
        <v>122</v>
      </c>
      <c r="BG65" s="6">
        <v>9</v>
      </c>
      <c r="BH65" s="6">
        <v>781</v>
      </c>
      <c r="BI65" s="6">
        <v>467</v>
      </c>
      <c r="BJ65" s="17">
        <v>1248</v>
      </c>
      <c r="BK65" s="6">
        <v>398</v>
      </c>
      <c r="BL65" s="6">
        <v>349</v>
      </c>
      <c r="BM65" s="26">
        <v>747</v>
      </c>
      <c r="BN65" s="17">
        <v>10020</v>
      </c>
      <c r="BO65" s="6">
        <v>3321</v>
      </c>
      <c r="BP65" s="6">
        <v>44651</v>
      </c>
      <c r="BQ65" s="6">
        <v>47972</v>
      </c>
      <c r="BR65" s="6">
        <v>36637</v>
      </c>
      <c r="BS65" s="6">
        <v>38707</v>
      </c>
      <c r="BT65" s="6">
        <v>75344</v>
      </c>
      <c r="BU65" s="17">
        <v>123316</v>
      </c>
      <c r="BV65" s="16">
        <f aca="true" t="shared" si="71" ref="BV65:BV95">+C65-BU65</f>
        <v>103938</v>
      </c>
      <c r="BX65" s="12">
        <f aca="true" t="shared" si="72" ref="BX65:BX95">+BV65/C65*100</f>
        <v>45.736488686667784</v>
      </c>
      <c r="BY65" s="9">
        <f t="shared" si="25"/>
        <v>34.99388349600007</v>
      </c>
      <c r="BZ65" s="9">
        <f t="shared" si="45"/>
        <v>4.394642118510565</v>
      </c>
      <c r="CA65" s="9">
        <f t="shared" si="46"/>
        <v>0.5491652512167002</v>
      </c>
      <c r="CB65" s="9">
        <f t="shared" si="26"/>
        <v>1.0609274204194425</v>
      </c>
      <c r="CC65" s="9">
        <f t="shared" si="47"/>
        <v>0.3287070854638422</v>
      </c>
      <c r="CD65" s="9">
        <f t="shared" si="48"/>
        <v>4.409163315057161</v>
      </c>
      <c r="CE65" s="31">
        <f t="shared" si="27"/>
        <v>4.943807369727265</v>
      </c>
      <c r="CF65" s="9">
        <f aca="true" t="shared" si="73" ref="CF65:CF90">+(S65+T65+U65+V65+W65+X65)/BV65*100</f>
        <v>76.51195905251208</v>
      </c>
      <c r="CG65" s="9">
        <f aca="true" t="shared" si="74" ref="CG65:CG90">+(Z65+AA65+AB65+AC65+AY65)/BV65*100</f>
        <v>9.608612826877563</v>
      </c>
      <c r="CH65" s="9">
        <f aca="true" t="shared" si="75" ref="CH65:CH90">+(BA65+BB65+BC65+BG65)/BV65*100</f>
        <v>0.7956666474244262</v>
      </c>
      <c r="CI65" s="9">
        <f aca="true" t="shared" si="76" ref="CI65:CI90">+(BD65+BE65+BF65)/BV65*100</f>
        <v>0.4050491639246474</v>
      </c>
      <c r="CJ65" s="9">
        <f aca="true" t="shared" si="77" ref="CJ65:CJ90">+(BA65+BB65+BC65+BG65+BD65+BE65+BF65)/BV65*100</f>
        <v>1.2007158113490735</v>
      </c>
      <c r="CK65" s="9">
        <f aca="true" t="shared" si="78" ref="CK65:CK90">+R65/BV65*100</f>
        <v>2.319652100290558</v>
      </c>
      <c r="CL65" s="9">
        <f aca="true" t="shared" si="79" ref="CL65:CL70">+BM65/BV65*100</f>
        <v>0.7186976851584598</v>
      </c>
      <c r="CM65" s="9">
        <f aca="true" t="shared" si="80" ref="CM65:CM70">+BN65/BV65*100</f>
        <v>9.640362523812271</v>
      </c>
      <c r="CN65" s="31">
        <f t="shared" si="28"/>
        <v>10.809328638226637</v>
      </c>
      <c r="CO65" s="9">
        <f aca="true" t="shared" si="81" ref="CO65:CO70">+S65/(S65+T65+U65+V65+W65+X65)*100</f>
        <v>40.0012574662056</v>
      </c>
      <c r="CP65" s="9">
        <f aca="true" t="shared" si="82" ref="CP65:CP70">+T65/(S65+T65+U65+V65+W65+X65)*100</f>
        <v>0.16598553913863565</v>
      </c>
      <c r="CQ65" s="9">
        <f aca="true" t="shared" si="83" ref="CQ65:CQ70">+(S65+T65)/(S65+T65+U65+V65+W65+X65)*100</f>
        <v>40.16724300534423</v>
      </c>
      <c r="CR65" s="9">
        <f t="shared" si="32"/>
        <v>0.2137692549512732</v>
      </c>
      <c r="CS65" s="9">
        <f aca="true" t="shared" si="84" ref="CS65:CS70">+(V65+W65)/(S65+T65+U65+V65+W65+X65)*100</f>
        <v>59.611442942470916</v>
      </c>
      <c r="CT65" s="9">
        <f aca="true" t="shared" si="85" ref="CT65:CT70">+W65/(V65+W65)*100</f>
        <v>42.29422435978568</v>
      </c>
      <c r="CU65" s="9">
        <f t="shared" si="35"/>
        <v>6.918238993710692</v>
      </c>
      <c r="CV65" s="9">
        <f t="shared" si="36"/>
        <v>24.354803730210367</v>
      </c>
      <c r="CW65" s="9">
        <f t="shared" si="37"/>
        <v>7.677293428757319</v>
      </c>
      <c r="CX65" s="9">
        <f t="shared" si="38"/>
        <v>12.86055085664715</v>
      </c>
      <c r="CY65" s="9">
        <f t="shared" si="39"/>
        <v>37.60572543916721</v>
      </c>
      <c r="CZ65" s="9">
        <f t="shared" si="40"/>
        <v>10.583387551507267</v>
      </c>
      <c r="DA65" s="9">
        <f aca="true" t="shared" si="86" ref="DA65:DA70">+(M65+N65+O65+P65+Q65)/C65*10000</f>
        <v>5.808478618638176</v>
      </c>
      <c r="DB65" s="9">
        <f aca="true" t="shared" si="87" ref="DB65:DB95">+M65/C65*10000</f>
        <v>0.704058014380385</v>
      </c>
      <c r="DC65" s="9">
        <f aca="true" t="shared" si="88" ref="DC65:DC95">+(M65+N65)/C65*10000</f>
        <v>1.2321015251656737</v>
      </c>
      <c r="DD65" s="9">
        <f aca="true" t="shared" si="89" ref="DD65:DD95">+O65/C65*10000</f>
        <v>2.068170417242381</v>
      </c>
      <c r="DE65" s="9">
        <f aca="true" t="shared" si="90" ref="DE65:DE90">+H65/BT65*1000</f>
        <v>4.393183266086218</v>
      </c>
      <c r="DF65" s="9">
        <f aca="true" t="shared" si="91" ref="DF65:DF90">+(AW65+BH65)/(AY65+BJ65)*100</f>
        <v>49.58183990442055</v>
      </c>
      <c r="DG65" s="9">
        <f aca="true" t="shared" si="92" ref="DG65:DG90">+(AF65+AI65+AL65+AO65+AR65+AU65+BB65+BE65)/(AY65+BJ65)*100</f>
        <v>4.710701484895034</v>
      </c>
      <c r="DH65" s="9">
        <f aca="true" t="shared" si="93" ref="DH65:DH90">+(AG65+AJ65+AM65+AP65+AS65+AV65+BC65+BF65)/(AY65+BJ65)*100</f>
        <v>45.55384877965523</v>
      </c>
    </row>
    <row r="66" spans="2:112" ht="15.75">
      <c r="B66" s="14" t="s">
        <v>118</v>
      </c>
      <c r="C66" s="17">
        <v>138307</v>
      </c>
      <c r="D66" s="6">
        <v>316</v>
      </c>
      <c r="E66" s="6">
        <v>164</v>
      </c>
      <c r="F66" s="6">
        <v>121</v>
      </c>
      <c r="G66" s="6">
        <v>140</v>
      </c>
      <c r="H66" s="6">
        <v>264</v>
      </c>
      <c r="I66" s="6">
        <v>403</v>
      </c>
      <c r="J66" s="6">
        <v>7</v>
      </c>
      <c r="K66" s="6">
        <v>38</v>
      </c>
      <c r="L66" s="6">
        <v>19</v>
      </c>
      <c r="M66" s="6">
        <v>13</v>
      </c>
      <c r="N66" s="6">
        <v>5</v>
      </c>
      <c r="O66" s="6">
        <v>62</v>
      </c>
      <c r="P66" s="6">
        <v>8</v>
      </c>
      <c r="Q66" s="6">
        <v>11</v>
      </c>
      <c r="R66" s="17">
        <v>1571</v>
      </c>
      <c r="S66" s="6">
        <v>21479</v>
      </c>
      <c r="T66" s="6">
        <v>3104</v>
      </c>
      <c r="U66" s="6">
        <v>94</v>
      </c>
      <c r="V66" s="6">
        <v>32411</v>
      </c>
      <c r="W66" s="6">
        <v>7498</v>
      </c>
      <c r="X66" s="6">
        <v>10</v>
      </c>
      <c r="Y66" s="17">
        <f t="shared" si="70"/>
        <v>64596</v>
      </c>
      <c r="Z66" s="6">
        <v>37</v>
      </c>
      <c r="AA66" s="6">
        <v>1</v>
      </c>
      <c r="AB66" s="6">
        <v>28</v>
      </c>
      <c r="AC66" s="6">
        <v>729</v>
      </c>
      <c r="AD66" s="16">
        <f t="shared" si="24"/>
        <v>795</v>
      </c>
      <c r="AE66" s="6">
        <v>71</v>
      </c>
      <c r="AF66" s="6">
        <v>2</v>
      </c>
      <c r="AG66" s="6">
        <v>93</v>
      </c>
      <c r="AH66" s="6">
        <v>476</v>
      </c>
      <c r="AI66" s="6">
        <v>3</v>
      </c>
      <c r="AJ66" s="6">
        <v>431</v>
      </c>
      <c r="AK66" s="6">
        <v>162</v>
      </c>
      <c r="AL66" s="6">
        <v>9</v>
      </c>
      <c r="AM66" s="6">
        <v>128</v>
      </c>
      <c r="AN66" s="6">
        <v>123</v>
      </c>
      <c r="AO66" s="6">
        <v>1</v>
      </c>
      <c r="AP66" s="6">
        <v>93</v>
      </c>
      <c r="AQ66" s="6">
        <v>544</v>
      </c>
      <c r="AR66" s="6">
        <v>5</v>
      </c>
      <c r="AS66" s="6">
        <v>501</v>
      </c>
      <c r="AT66" s="6">
        <v>185</v>
      </c>
      <c r="AU66" s="6">
        <v>17</v>
      </c>
      <c r="AV66" s="6">
        <v>170</v>
      </c>
      <c r="AW66" s="6">
        <v>1561</v>
      </c>
      <c r="AX66" s="6">
        <v>1453</v>
      </c>
      <c r="AY66" s="17">
        <v>3014</v>
      </c>
      <c r="AZ66" s="26">
        <f t="shared" si="42"/>
        <v>3014</v>
      </c>
      <c r="BA66" s="6">
        <v>312</v>
      </c>
      <c r="BB66" s="6">
        <v>9</v>
      </c>
      <c r="BC66" s="6">
        <v>175</v>
      </c>
      <c r="BD66" s="6">
        <v>55</v>
      </c>
      <c r="BE66" s="6">
        <v>6</v>
      </c>
      <c r="BF66" s="6">
        <v>39</v>
      </c>
      <c r="BG66" s="6">
        <v>2</v>
      </c>
      <c r="BH66" s="6">
        <v>367</v>
      </c>
      <c r="BI66" s="6">
        <v>231</v>
      </c>
      <c r="BJ66" s="17">
        <v>598</v>
      </c>
      <c r="BK66" s="6">
        <v>50</v>
      </c>
      <c r="BL66" s="6">
        <v>202</v>
      </c>
      <c r="BM66" s="26">
        <v>252</v>
      </c>
      <c r="BN66" s="17">
        <v>3650</v>
      </c>
      <c r="BO66" s="6">
        <v>1856</v>
      </c>
      <c r="BP66" s="6">
        <v>16012</v>
      </c>
      <c r="BQ66" s="6">
        <v>17868</v>
      </c>
      <c r="BR66" s="6">
        <v>22743</v>
      </c>
      <c r="BS66" s="6">
        <v>23220</v>
      </c>
      <c r="BT66" s="6">
        <v>45963</v>
      </c>
      <c r="BU66" s="17">
        <v>63831</v>
      </c>
      <c r="BV66" s="16">
        <f t="shared" si="71"/>
        <v>74476</v>
      </c>
      <c r="BX66" s="12">
        <f t="shared" si="72"/>
        <v>53.84832293376329</v>
      </c>
      <c r="BY66" s="9">
        <f t="shared" si="25"/>
        <v>46.70479440664608</v>
      </c>
      <c r="BZ66" s="9">
        <f t="shared" si="45"/>
        <v>2.7540182347965034</v>
      </c>
      <c r="CA66" s="9">
        <f t="shared" si="46"/>
        <v>0.43237146348341016</v>
      </c>
      <c r="CB66" s="9">
        <f t="shared" si="26"/>
        <v>1.1358788781478883</v>
      </c>
      <c r="CC66" s="9">
        <f t="shared" si="47"/>
        <v>0.18220335919367783</v>
      </c>
      <c r="CD66" s="9">
        <f t="shared" si="48"/>
        <v>2.6390565914957307</v>
      </c>
      <c r="CE66" s="31">
        <f t="shared" si="27"/>
        <v>3.1863896982799136</v>
      </c>
      <c r="CF66" s="9">
        <f t="shared" si="73"/>
        <v>86.73398141683228</v>
      </c>
      <c r="CG66" s="9">
        <f t="shared" si="74"/>
        <v>5.114399269563349</v>
      </c>
      <c r="CH66" s="9">
        <f t="shared" si="75"/>
        <v>0.6686717868843655</v>
      </c>
      <c r="CI66" s="9">
        <f t="shared" si="76"/>
        <v>0.13427144314947095</v>
      </c>
      <c r="CJ66" s="9">
        <f t="shared" si="77"/>
        <v>0.8029432300338365</v>
      </c>
      <c r="CK66" s="9">
        <f t="shared" si="78"/>
        <v>2.1094043718781887</v>
      </c>
      <c r="CL66" s="9">
        <f t="shared" si="79"/>
        <v>0.3383640367366669</v>
      </c>
      <c r="CM66" s="9">
        <f t="shared" si="80"/>
        <v>4.90090767495569</v>
      </c>
      <c r="CN66" s="31">
        <f t="shared" si="28"/>
        <v>5.9173424995971855</v>
      </c>
      <c r="CO66" s="9">
        <f t="shared" si="81"/>
        <v>33.251284909282305</v>
      </c>
      <c r="CP66" s="9">
        <f t="shared" si="82"/>
        <v>4.805251099139266</v>
      </c>
      <c r="CQ66" s="9">
        <f t="shared" si="83"/>
        <v>38.056536008421574</v>
      </c>
      <c r="CR66" s="9">
        <f t="shared" si="32"/>
        <v>0.1455198464301195</v>
      </c>
      <c r="CS66" s="9">
        <f t="shared" si="84"/>
        <v>61.7824633104217</v>
      </c>
      <c r="CT66" s="9">
        <f t="shared" si="85"/>
        <v>18.787742113307775</v>
      </c>
      <c r="CU66" s="9">
        <f t="shared" si="35"/>
        <v>5.507631055076311</v>
      </c>
      <c r="CV66" s="9">
        <f t="shared" si="36"/>
        <v>30.192435301924352</v>
      </c>
      <c r="CW66" s="9">
        <f t="shared" si="37"/>
        <v>9.920371599203715</v>
      </c>
      <c r="CX66" s="9">
        <f t="shared" si="38"/>
        <v>7.199734571997346</v>
      </c>
      <c r="CY66" s="9">
        <f t="shared" si="39"/>
        <v>34.83742534837425</v>
      </c>
      <c r="CZ66" s="9">
        <f t="shared" si="40"/>
        <v>12.342402123424021</v>
      </c>
      <c r="DA66" s="9">
        <f t="shared" si="86"/>
        <v>7.1579891111802</v>
      </c>
      <c r="DB66" s="9">
        <f t="shared" si="87"/>
        <v>0.9399379640943698</v>
      </c>
      <c r="DC66" s="9">
        <f t="shared" si="88"/>
        <v>1.3014525656691274</v>
      </c>
      <c r="DD66" s="9">
        <f t="shared" si="89"/>
        <v>4.482781059526994</v>
      </c>
      <c r="DE66" s="9">
        <f t="shared" si="90"/>
        <v>5.743750407936819</v>
      </c>
      <c r="DF66" s="9">
        <f t="shared" si="91"/>
        <v>53.37763012181617</v>
      </c>
      <c r="DG66" s="9">
        <f t="shared" si="92"/>
        <v>1.4396456256921373</v>
      </c>
      <c r="DH66" s="9">
        <f t="shared" si="93"/>
        <v>45.12735326688815</v>
      </c>
    </row>
    <row r="67" spans="2:112" ht="15.75">
      <c r="B67" s="14" t="s">
        <v>119</v>
      </c>
      <c r="C67" s="17">
        <v>106430</v>
      </c>
      <c r="D67" s="6">
        <v>195</v>
      </c>
      <c r="E67" s="6">
        <v>46</v>
      </c>
      <c r="F67" s="6">
        <v>35</v>
      </c>
      <c r="G67" s="6">
        <v>61</v>
      </c>
      <c r="H67" s="6">
        <v>206</v>
      </c>
      <c r="I67" s="6">
        <v>344</v>
      </c>
      <c r="J67" s="6">
        <v>3</v>
      </c>
      <c r="K67" s="6">
        <v>23</v>
      </c>
      <c r="L67" s="6">
        <v>3</v>
      </c>
      <c r="M67" s="6">
        <v>6</v>
      </c>
      <c r="N67" s="6">
        <v>2</v>
      </c>
      <c r="O67" s="6">
        <v>27</v>
      </c>
      <c r="P67" s="6">
        <v>1</v>
      </c>
      <c r="Q67" s="6">
        <v>6</v>
      </c>
      <c r="R67" s="17">
        <v>958</v>
      </c>
      <c r="S67" s="6">
        <v>25221</v>
      </c>
      <c r="T67" s="6">
        <v>461</v>
      </c>
      <c r="U67" s="6">
        <v>63</v>
      </c>
      <c r="V67" s="6">
        <v>11379</v>
      </c>
      <c r="W67" s="6">
        <v>11875</v>
      </c>
      <c r="X67" s="6">
        <v>6</v>
      </c>
      <c r="Y67" s="17">
        <f t="shared" si="70"/>
        <v>49005</v>
      </c>
      <c r="Z67" s="6">
        <v>0</v>
      </c>
      <c r="AA67" s="6">
        <v>1</v>
      </c>
      <c r="AB67" s="6">
        <v>0</v>
      </c>
      <c r="AC67" s="6">
        <v>2</v>
      </c>
      <c r="AD67" s="16">
        <f t="shared" si="24"/>
        <v>3</v>
      </c>
      <c r="AE67" s="6">
        <v>149</v>
      </c>
      <c r="AF67" s="6">
        <v>6</v>
      </c>
      <c r="AG67" s="6">
        <v>121</v>
      </c>
      <c r="AH67" s="6">
        <v>57</v>
      </c>
      <c r="AI67" s="6">
        <v>0</v>
      </c>
      <c r="AJ67" s="6">
        <v>100</v>
      </c>
      <c r="AK67" s="6">
        <v>19</v>
      </c>
      <c r="AL67" s="6">
        <v>1</v>
      </c>
      <c r="AM67" s="6">
        <v>35</v>
      </c>
      <c r="AN67" s="6">
        <v>20</v>
      </c>
      <c r="AO67" s="6">
        <v>0</v>
      </c>
      <c r="AP67" s="6">
        <v>20</v>
      </c>
      <c r="AQ67" s="6">
        <v>80</v>
      </c>
      <c r="AR67" s="6">
        <v>0</v>
      </c>
      <c r="AS67" s="6">
        <v>95</v>
      </c>
      <c r="AT67" s="6">
        <v>186</v>
      </c>
      <c r="AU67" s="6">
        <v>1</v>
      </c>
      <c r="AV67" s="6">
        <v>886</v>
      </c>
      <c r="AW67" s="6">
        <v>511</v>
      </c>
      <c r="AX67" s="6">
        <v>1265</v>
      </c>
      <c r="AY67" s="17">
        <v>1776</v>
      </c>
      <c r="AZ67" s="26">
        <f t="shared" si="42"/>
        <v>1776</v>
      </c>
      <c r="BA67" s="6">
        <v>87</v>
      </c>
      <c r="BB67" s="6">
        <v>1</v>
      </c>
      <c r="BC67" s="6">
        <v>56</v>
      </c>
      <c r="BD67" s="6">
        <v>13</v>
      </c>
      <c r="BE67" s="6">
        <v>0</v>
      </c>
      <c r="BF67" s="6">
        <v>3</v>
      </c>
      <c r="BG67" s="6">
        <v>11</v>
      </c>
      <c r="BH67" s="6">
        <v>100</v>
      </c>
      <c r="BI67" s="6">
        <v>71</v>
      </c>
      <c r="BJ67" s="17">
        <v>171</v>
      </c>
      <c r="BK67" s="6">
        <v>42</v>
      </c>
      <c r="BL67" s="6">
        <v>108</v>
      </c>
      <c r="BM67" s="26">
        <v>150</v>
      </c>
      <c r="BN67" s="17">
        <v>5944</v>
      </c>
      <c r="BO67" s="6">
        <v>1034</v>
      </c>
      <c r="BP67" s="6">
        <v>11826</v>
      </c>
      <c r="BQ67" s="6">
        <v>12860</v>
      </c>
      <c r="BR67" s="6">
        <v>17660</v>
      </c>
      <c r="BS67" s="6">
        <v>17903</v>
      </c>
      <c r="BT67" s="6">
        <v>35563</v>
      </c>
      <c r="BU67" s="17">
        <v>48423</v>
      </c>
      <c r="BV67" s="16">
        <f t="shared" si="71"/>
        <v>58007</v>
      </c>
      <c r="BX67" s="12">
        <f t="shared" si="72"/>
        <v>54.502489899464436</v>
      </c>
      <c r="BY67" s="9">
        <f t="shared" si="25"/>
        <v>46.044348398008076</v>
      </c>
      <c r="BZ67" s="9">
        <f t="shared" si="45"/>
        <v>1.6715211876350653</v>
      </c>
      <c r="CA67" s="9">
        <f t="shared" si="46"/>
        <v>0.16066898430893545</v>
      </c>
      <c r="CB67" s="9">
        <f t="shared" si="26"/>
        <v>0.9001221460114629</v>
      </c>
      <c r="CC67" s="9">
        <f t="shared" si="47"/>
        <v>0.1409377055341539</v>
      </c>
      <c r="CD67" s="9">
        <f t="shared" si="48"/>
        <v>5.584891477966739</v>
      </c>
      <c r="CE67" s="31">
        <f t="shared" si="27"/>
        <v>1.8321901719440008</v>
      </c>
      <c r="CF67" s="9">
        <f t="shared" si="73"/>
        <v>84.48118330546313</v>
      </c>
      <c r="CG67" s="9">
        <f t="shared" si="74"/>
        <v>3.06687123967797</v>
      </c>
      <c r="CH67" s="9">
        <f t="shared" si="75"/>
        <v>0.2672091299325943</v>
      </c>
      <c r="CI67" s="9">
        <f t="shared" si="76"/>
        <v>0.027582877928525866</v>
      </c>
      <c r="CJ67" s="9">
        <f t="shared" si="77"/>
        <v>0.2947920078611202</v>
      </c>
      <c r="CK67" s="9">
        <f t="shared" si="78"/>
        <v>1.6515248159704863</v>
      </c>
      <c r="CL67" s="9">
        <f t="shared" si="79"/>
        <v>0.25858948057993003</v>
      </c>
      <c r="CM67" s="9">
        <f t="shared" si="80"/>
        <v>10.24703915044736</v>
      </c>
      <c r="CN67" s="31">
        <f t="shared" si="28"/>
        <v>3.3616632475390897</v>
      </c>
      <c r="CO67" s="9">
        <f t="shared" si="81"/>
        <v>51.466176920722376</v>
      </c>
      <c r="CP67" s="9">
        <f t="shared" si="82"/>
        <v>0.9407203346597287</v>
      </c>
      <c r="CQ67" s="9">
        <f t="shared" si="83"/>
        <v>52.4068972553821</v>
      </c>
      <c r="CR67" s="9">
        <f t="shared" si="32"/>
        <v>0.12855831037649218</v>
      </c>
      <c r="CS67" s="9">
        <f t="shared" si="84"/>
        <v>47.45230078563412</v>
      </c>
      <c r="CT67" s="9">
        <f t="shared" si="85"/>
        <v>51.06648318568848</v>
      </c>
      <c r="CU67" s="9">
        <f t="shared" si="35"/>
        <v>15.54054054054054</v>
      </c>
      <c r="CV67" s="9">
        <f t="shared" si="36"/>
        <v>8.84009009009009</v>
      </c>
      <c r="CW67" s="9">
        <f t="shared" si="37"/>
        <v>3.0968468468468466</v>
      </c>
      <c r="CX67" s="9">
        <f t="shared" si="38"/>
        <v>2.2522522522522523</v>
      </c>
      <c r="CY67" s="9">
        <f t="shared" si="39"/>
        <v>9.853603603603604</v>
      </c>
      <c r="CZ67" s="9">
        <f t="shared" si="40"/>
        <v>60.416666666666664</v>
      </c>
      <c r="DA67" s="9">
        <f t="shared" si="86"/>
        <v>3.9462557549563093</v>
      </c>
      <c r="DB67" s="9">
        <f t="shared" si="87"/>
        <v>0.5637508221366156</v>
      </c>
      <c r="DC67" s="9">
        <f t="shared" si="88"/>
        <v>0.7516677628488209</v>
      </c>
      <c r="DD67" s="9">
        <f t="shared" si="89"/>
        <v>2.5368786996147703</v>
      </c>
      <c r="DE67" s="9">
        <f t="shared" si="90"/>
        <v>5.792537187526362</v>
      </c>
      <c r="DF67" s="9">
        <f t="shared" si="91"/>
        <v>31.38161273754494</v>
      </c>
      <c r="DG67" s="9">
        <f t="shared" si="92"/>
        <v>0.46224961479198773</v>
      </c>
      <c r="DH67" s="9">
        <f t="shared" si="93"/>
        <v>67.59116589625064</v>
      </c>
    </row>
    <row r="68" spans="2:112" ht="15.75">
      <c r="B68" s="14" t="s">
        <v>141</v>
      </c>
      <c r="C68" s="17">
        <v>58077</v>
      </c>
      <c r="D68" s="6">
        <v>116</v>
      </c>
      <c r="E68" s="6">
        <v>17</v>
      </c>
      <c r="F68" s="6">
        <v>20</v>
      </c>
      <c r="G68" s="6">
        <v>36</v>
      </c>
      <c r="H68" s="6">
        <v>91</v>
      </c>
      <c r="I68" s="6">
        <v>60</v>
      </c>
      <c r="J68" s="6">
        <v>0</v>
      </c>
      <c r="K68" s="6">
        <v>7</v>
      </c>
      <c r="L68" s="6">
        <v>2</v>
      </c>
      <c r="M68" s="6">
        <v>0</v>
      </c>
      <c r="N68" s="6">
        <v>1</v>
      </c>
      <c r="O68" s="6">
        <v>16</v>
      </c>
      <c r="P68" s="6">
        <v>0</v>
      </c>
      <c r="Q68" s="6">
        <v>0</v>
      </c>
      <c r="R68" s="17">
        <v>366</v>
      </c>
      <c r="S68" s="6">
        <v>11940</v>
      </c>
      <c r="T68" s="6">
        <v>487</v>
      </c>
      <c r="U68" s="6">
        <v>36</v>
      </c>
      <c r="V68" s="6">
        <v>4774</v>
      </c>
      <c r="W68" s="6">
        <v>4858</v>
      </c>
      <c r="X68" s="6">
        <v>8</v>
      </c>
      <c r="Y68" s="17">
        <f t="shared" si="70"/>
        <v>22103</v>
      </c>
      <c r="Z68" s="6">
        <v>3</v>
      </c>
      <c r="AA68" s="6">
        <v>1</v>
      </c>
      <c r="AB68" s="6">
        <v>0</v>
      </c>
      <c r="AC68" s="6">
        <v>10</v>
      </c>
      <c r="AD68" s="16">
        <f t="shared" si="24"/>
        <v>14</v>
      </c>
      <c r="AE68" s="6">
        <v>83</v>
      </c>
      <c r="AF68" s="6">
        <v>1</v>
      </c>
      <c r="AG68" s="6">
        <v>59</v>
      </c>
      <c r="AH68" s="6">
        <v>178</v>
      </c>
      <c r="AI68" s="6">
        <v>0</v>
      </c>
      <c r="AJ68" s="6">
        <v>29</v>
      </c>
      <c r="AK68" s="6">
        <v>50</v>
      </c>
      <c r="AL68" s="6">
        <v>2</v>
      </c>
      <c r="AM68" s="6">
        <v>44</v>
      </c>
      <c r="AN68" s="6">
        <v>9</v>
      </c>
      <c r="AO68" s="6">
        <v>0</v>
      </c>
      <c r="AP68" s="6">
        <v>4</v>
      </c>
      <c r="AQ68" s="6">
        <v>126</v>
      </c>
      <c r="AR68" s="6">
        <v>11</v>
      </c>
      <c r="AS68" s="6">
        <v>61</v>
      </c>
      <c r="AT68" s="6">
        <v>39</v>
      </c>
      <c r="AU68" s="6">
        <v>3</v>
      </c>
      <c r="AV68" s="6">
        <v>20</v>
      </c>
      <c r="AW68" s="6">
        <v>485</v>
      </c>
      <c r="AX68" s="6">
        <v>234</v>
      </c>
      <c r="AY68" s="17">
        <v>719</v>
      </c>
      <c r="AZ68" s="26">
        <f t="shared" si="42"/>
        <v>719</v>
      </c>
      <c r="BA68" s="6">
        <v>39</v>
      </c>
      <c r="BB68" s="6">
        <v>0</v>
      </c>
      <c r="BC68" s="6">
        <v>6</v>
      </c>
      <c r="BD68" s="6">
        <v>0</v>
      </c>
      <c r="BE68" s="6">
        <v>0</v>
      </c>
      <c r="BF68" s="6">
        <v>0</v>
      </c>
      <c r="BG68" s="6">
        <v>0</v>
      </c>
      <c r="BH68" s="6">
        <v>39</v>
      </c>
      <c r="BI68" s="6">
        <v>6</v>
      </c>
      <c r="BJ68" s="17">
        <v>45</v>
      </c>
      <c r="BK68" s="6">
        <v>3</v>
      </c>
      <c r="BL68" s="6">
        <v>29</v>
      </c>
      <c r="BM68" s="26">
        <v>32</v>
      </c>
      <c r="BN68" s="17">
        <v>1636</v>
      </c>
      <c r="BO68" s="6">
        <v>1352</v>
      </c>
      <c r="BP68" s="6">
        <v>13145</v>
      </c>
      <c r="BQ68" s="6">
        <v>14497</v>
      </c>
      <c r="BR68" s="6">
        <v>9183</v>
      </c>
      <c r="BS68" s="6">
        <v>9482</v>
      </c>
      <c r="BT68" s="6">
        <v>18665</v>
      </c>
      <c r="BU68" s="17">
        <v>33162</v>
      </c>
      <c r="BV68" s="16">
        <f t="shared" si="71"/>
        <v>24915</v>
      </c>
      <c r="BX68" s="12">
        <f t="shared" si="72"/>
        <v>42.899943178883206</v>
      </c>
      <c r="BY68" s="9">
        <f t="shared" si="25"/>
        <v>38.05809528729101</v>
      </c>
      <c r="BZ68" s="9">
        <f t="shared" si="45"/>
        <v>1.2621175336191608</v>
      </c>
      <c r="CA68" s="9">
        <f t="shared" si="46"/>
        <v>0.07748334108166745</v>
      </c>
      <c r="CB68" s="9">
        <f t="shared" si="26"/>
        <v>0.6301978407975618</v>
      </c>
      <c r="CC68" s="9">
        <f t="shared" si="47"/>
        <v>0.05509926476918573</v>
      </c>
      <c r="CD68" s="9">
        <f t="shared" si="48"/>
        <v>2.816949911324621</v>
      </c>
      <c r="CE68" s="31">
        <f t="shared" si="27"/>
        <v>1.3396008747008283</v>
      </c>
      <c r="CF68" s="9">
        <f t="shared" si="73"/>
        <v>88.71362632952037</v>
      </c>
      <c r="CG68" s="9">
        <f t="shared" si="74"/>
        <v>2.9420028095524784</v>
      </c>
      <c r="CH68" s="9">
        <f t="shared" si="75"/>
        <v>0.1806140878988561</v>
      </c>
      <c r="CI68" s="9">
        <f t="shared" si="76"/>
        <v>0</v>
      </c>
      <c r="CJ68" s="9">
        <f t="shared" si="77"/>
        <v>0.1806140878988561</v>
      </c>
      <c r="CK68" s="9">
        <f t="shared" si="78"/>
        <v>1.468994581577363</v>
      </c>
      <c r="CL68" s="9">
        <f t="shared" si="79"/>
        <v>0.12843668472807546</v>
      </c>
      <c r="CM68" s="9">
        <f t="shared" si="80"/>
        <v>6.566325506722857</v>
      </c>
      <c r="CN68" s="31">
        <f t="shared" si="28"/>
        <v>3.1226168974513344</v>
      </c>
      <c r="CO68" s="9">
        <f t="shared" si="81"/>
        <v>54.01981631452743</v>
      </c>
      <c r="CP68" s="9">
        <f t="shared" si="82"/>
        <v>2.203320816178799</v>
      </c>
      <c r="CQ68" s="9">
        <f t="shared" si="83"/>
        <v>56.223137130706235</v>
      </c>
      <c r="CR68" s="9">
        <f t="shared" si="32"/>
        <v>0.1628738180337511</v>
      </c>
      <c r="CS68" s="9">
        <f t="shared" si="84"/>
        <v>43.57779486947474</v>
      </c>
      <c r="CT68" s="9">
        <f t="shared" si="85"/>
        <v>50.43604651162791</v>
      </c>
      <c r="CU68" s="9">
        <f t="shared" si="35"/>
        <v>19.88873435326843</v>
      </c>
      <c r="CV68" s="9">
        <f t="shared" si="36"/>
        <v>28.789986091794155</v>
      </c>
      <c r="CW68" s="9">
        <f t="shared" si="37"/>
        <v>13.351877607788595</v>
      </c>
      <c r="CX68" s="9">
        <f t="shared" si="38"/>
        <v>1.808066759388039</v>
      </c>
      <c r="CY68" s="9">
        <f t="shared" si="39"/>
        <v>27.53824756606398</v>
      </c>
      <c r="CZ68" s="9">
        <f t="shared" si="40"/>
        <v>8.6230876216968</v>
      </c>
      <c r="DA68" s="9">
        <f t="shared" si="86"/>
        <v>2.9271484408629926</v>
      </c>
      <c r="DB68" s="9">
        <f t="shared" si="87"/>
        <v>0</v>
      </c>
      <c r="DC68" s="9">
        <f t="shared" si="88"/>
        <v>0.1721852024037054</v>
      </c>
      <c r="DD68" s="9">
        <f t="shared" si="89"/>
        <v>2.7549632384592866</v>
      </c>
      <c r="DE68" s="9">
        <f t="shared" si="90"/>
        <v>4.875435306723815</v>
      </c>
      <c r="DF68" s="9">
        <f t="shared" si="91"/>
        <v>68.58638743455498</v>
      </c>
      <c r="DG68" s="9">
        <f t="shared" si="92"/>
        <v>2.225130890052356</v>
      </c>
      <c r="DH68" s="9">
        <f t="shared" si="93"/>
        <v>29.18848167539267</v>
      </c>
    </row>
    <row r="69" spans="2:112" ht="15.75">
      <c r="B69" s="14" t="s">
        <v>120</v>
      </c>
      <c r="C69" s="17">
        <v>82852</v>
      </c>
      <c r="D69" s="6">
        <v>151</v>
      </c>
      <c r="E69" s="6">
        <v>69</v>
      </c>
      <c r="F69" s="6">
        <v>42</v>
      </c>
      <c r="G69" s="6">
        <v>26</v>
      </c>
      <c r="H69" s="6">
        <v>96</v>
      </c>
      <c r="I69" s="6">
        <v>42</v>
      </c>
      <c r="J69" s="6">
        <v>4</v>
      </c>
      <c r="K69" s="6">
        <v>23</v>
      </c>
      <c r="L69" s="6">
        <v>11</v>
      </c>
      <c r="M69" s="6">
        <v>4</v>
      </c>
      <c r="N69" s="6">
        <v>3</v>
      </c>
      <c r="O69" s="6">
        <v>7</v>
      </c>
      <c r="P69" s="6">
        <v>4</v>
      </c>
      <c r="Q69" s="6">
        <v>4</v>
      </c>
      <c r="R69" s="17">
        <v>486</v>
      </c>
      <c r="S69" s="6">
        <v>15372</v>
      </c>
      <c r="T69" s="6">
        <v>29</v>
      </c>
      <c r="U69" s="6">
        <v>35</v>
      </c>
      <c r="V69" s="6">
        <v>3956</v>
      </c>
      <c r="W69" s="6">
        <v>7391</v>
      </c>
      <c r="X69" s="6">
        <v>1</v>
      </c>
      <c r="Y69" s="17">
        <f t="shared" si="70"/>
        <v>26784</v>
      </c>
      <c r="Z69" s="6">
        <v>0</v>
      </c>
      <c r="AA69" s="6">
        <v>1</v>
      </c>
      <c r="AB69" s="6">
        <v>0</v>
      </c>
      <c r="AC69" s="6">
        <v>0</v>
      </c>
      <c r="AD69" s="16">
        <f t="shared" si="24"/>
        <v>1</v>
      </c>
      <c r="AE69" s="6">
        <v>19</v>
      </c>
      <c r="AF69" s="6">
        <v>0</v>
      </c>
      <c r="AG69" s="6">
        <v>41</v>
      </c>
      <c r="AH69" s="6">
        <v>207</v>
      </c>
      <c r="AI69" s="6">
        <v>5</v>
      </c>
      <c r="AJ69" s="6">
        <v>306</v>
      </c>
      <c r="AK69" s="6">
        <v>74</v>
      </c>
      <c r="AL69" s="6">
        <v>7</v>
      </c>
      <c r="AM69" s="6">
        <v>81</v>
      </c>
      <c r="AN69" s="6">
        <v>56</v>
      </c>
      <c r="AO69" s="6">
        <v>2</v>
      </c>
      <c r="AP69" s="6">
        <v>56</v>
      </c>
      <c r="AQ69" s="6">
        <v>267</v>
      </c>
      <c r="AR69" s="6">
        <v>7</v>
      </c>
      <c r="AS69" s="6">
        <v>210</v>
      </c>
      <c r="AT69" s="6">
        <v>96</v>
      </c>
      <c r="AU69" s="6">
        <v>25</v>
      </c>
      <c r="AV69" s="6">
        <v>128</v>
      </c>
      <c r="AW69" s="6">
        <v>719</v>
      </c>
      <c r="AX69" s="6">
        <v>868</v>
      </c>
      <c r="AY69" s="17">
        <v>1587</v>
      </c>
      <c r="AZ69" s="26">
        <f aca="true" t="shared" si="94" ref="AZ69:AZ103">SUM(AE69:AV69)</f>
        <v>1587</v>
      </c>
      <c r="BA69" s="6">
        <v>62</v>
      </c>
      <c r="BB69" s="6">
        <v>2</v>
      </c>
      <c r="BC69" s="6">
        <v>51</v>
      </c>
      <c r="BD69" s="6">
        <v>7</v>
      </c>
      <c r="BE69" s="6">
        <v>1</v>
      </c>
      <c r="BF69" s="6">
        <v>1</v>
      </c>
      <c r="BG69" s="6">
        <v>1</v>
      </c>
      <c r="BH69" s="6">
        <v>69</v>
      </c>
      <c r="BI69" s="6">
        <v>56</v>
      </c>
      <c r="BJ69" s="17">
        <v>125</v>
      </c>
      <c r="BK69" s="6">
        <v>28</v>
      </c>
      <c r="BL69" s="6">
        <v>57</v>
      </c>
      <c r="BM69" s="26">
        <v>85</v>
      </c>
      <c r="BN69" s="17">
        <v>2253</v>
      </c>
      <c r="BO69" s="6">
        <v>3752</v>
      </c>
      <c r="BP69" s="6">
        <v>20063</v>
      </c>
      <c r="BQ69" s="6">
        <v>23815</v>
      </c>
      <c r="BR69" s="6">
        <v>13871</v>
      </c>
      <c r="BS69" s="6">
        <v>13845</v>
      </c>
      <c r="BT69" s="6">
        <v>27716</v>
      </c>
      <c r="BU69" s="17">
        <v>51531</v>
      </c>
      <c r="BV69" s="16">
        <f t="shared" si="71"/>
        <v>31321</v>
      </c>
      <c r="BX69" s="12">
        <f t="shared" si="72"/>
        <v>37.803553323999424</v>
      </c>
      <c r="BY69" s="9">
        <f t="shared" si="25"/>
        <v>32.3275237773379</v>
      </c>
      <c r="BZ69" s="9">
        <f aca="true" t="shared" si="95" ref="BZ69:BZ103">+(AD69+AY69)/C69*100</f>
        <v>1.9166706899048906</v>
      </c>
      <c r="CA69" s="9">
        <f aca="true" t="shared" si="96" ref="CA69:CA103">+BJ69/C69*100</f>
        <v>0.15087143339931444</v>
      </c>
      <c r="CB69" s="9">
        <f t="shared" si="26"/>
        <v>0.5865881330565346</v>
      </c>
      <c r="CC69" s="9">
        <f aca="true" t="shared" si="97" ref="CC69:CC103">+BM69/C69*100</f>
        <v>0.10259257471153381</v>
      </c>
      <c r="CD69" s="9">
        <f aca="true" t="shared" si="98" ref="CD69:CD103">+BN69/C69*100</f>
        <v>2.7193067155892434</v>
      </c>
      <c r="CE69" s="31">
        <f t="shared" si="27"/>
        <v>2.067542123304205</v>
      </c>
      <c r="CF69" s="9">
        <f t="shared" si="73"/>
        <v>85.51451103093771</v>
      </c>
      <c r="CG69" s="9">
        <f t="shared" si="74"/>
        <v>5.070080776475846</v>
      </c>
      <c r="CH69" s="9">
        <f t="shared" si="75"/>
        <v>0.37035854538488555</v>
      </c>
      <c r="CI69" s="9">
        <f t="shared" si="76"/>
        <v>0.028734714728137673</v>
      </c>
      <c r="CJ69" s="9">
        <f t="shared" si="77"/>
        <v>0.39909326011302326</v>
      </c>
      <c r="CK69" s="9">
        <f t="shared" si="78"/>
        <v>1.5516745953194344</v>
      </c>
      <c r="CL69" s="9">
        <f t="shared" si="79"/>
        <v>0.2713834168768558</v>
      </c>
      <c r="CM69" s="9">
        <f t="shared" si="80"/>
        <v>7.19325692027713</v>
      </c>
      <c r="CN69" s="31">
        <f t="shared" si="28"/>
        <v>5.4691740365888695</v>
      </c>
      <c r="CO69" s="9">
        <f t="shared" si="81"/>
        <v>57.392473118279575</v>
      </c>
      <c r="CP69" s="9">
        <f t="shared" si="82"/>
        <v>0.10827359617682197</v>
      </c>
      <c r="CQ69" s="9">
        <f t="shared" si="83"/>
        <v>57.5007467144564</v>
      </c>
      <c r="CR69" s="9">
        <f t="shared" si="32"/>
        <v>0.13067502986857824</v>
      </c>
      <c r="CS69" s="9">
        <f t="shared" si="84"/>
        <v>42.36484468339307</v>
      </c>
      <c r="CT69" s="9">
        <f t="shared" si="85"/>
        <v>65.13615933726976</v>
      </c>
      <c r="CU69" s="9">
        <f t="shared" si="35"/>
        <v>3.780718336483932</v>
      </c>
      <c r="CV69" s="9">
        <f t="shared" si="36"/>
        <v>32.640201638311275</v>
      </c>
      <c r="CW69" s="9">
        <f t="shared" si="37"/>
        <v>10.207939508506616</v>
      </c>
      <c r="CX69" s="9">
        <f t="shared" si="38"/>
        <v>7.183364839319471</v>
      </c>
      <c r="CY69" s="9">
        <f t="shared" si="39"/>
        <v>30.497794580970382</v>
      </c>
      <c r="CZ69" s="9">
        <f t="shared" si="40"/>
        <v>15.689981096408317</v>
      </c>
      <c r="DA69" s="9">
        <f t="shared" si="86"/>
        <v>2.655337227827934</v>
      </c>
      <c r="DB69" s="9">
        <f t="shared" si="87"/>
        <v>0.48278858687780624</v>
      </c>
      <c r="DC69" s="9">
        <f t="shared" si="88"/>
        <v>0.8448800270361608</v>
      </c>
      <c r="DD69" s="9">
        <f t="shared" si="89"/>
        <v>0.8448800270361608</v>
      </c>
      <c r="DE69" s="9">
        <f t="shared" si="90"/>
        <v>3.4637032760860156</v>
      </c>
      <c r="DF69" s="9">
        <f t="shared" si="91"/>
        <v>46.02803738317757</v>
      </c>
      <c r="DG69" s="9">
        <f t="shared" si="92"/>
        <v>2.8621495327102804</v>
      </c>
      <c r="DH69" s="9">
        <f t="shared" si="93"/>
        <v>51.05140186915887</v>
      </c>
    </row>
    <row r="70" spans="2:112" ht="15.75">
      <c r="B70" s="14" t="s">
        <v>121</v>
      </c>
      <c r="C70" s="17">
        <v>188991</v>
      </c>
      <c r="D70" s="6">
        <v>314</v>
      </c>
      <c r="E70" s="6">
        <v>117</v>
      </c>
      <c r="F70" s="6">
        <v>116</v>
      </c>
      <c r="G70" s="6">
        <v>133</v>
      </c>
      <c r="H70" s="6">
        <v>104</v>
      </c>
      <c r="I70" s="6">
        <v>175</v>
      </c>
      <c r="J70" s="6">
        <v>4</v>
      </c>
      <c r="K70" s="6">
        <v>72</v>
      </c>
      <c r="L70" s="6">
        <v>17</v>
      </c>
      <c r="M70" s="6">
        <v>13</v>
      </c>
      <c r="N70" s="6">
        <v>8</v>
      </c>
      <c r="O70" s="6">
        <v>17</v>
      </c>
      <c r="P70" s="6">
        <v>9</v>
      </c>
      <c r="Q70" s="6">
        <v>27</v>
      </c>
      <c r="R70" s="17">
        <v>1126</v>
      </c>
      <c r="S70" s="6">
        <v>34498</v>
      </c>
      <c r="T70" s="6">
        <v>536</v>
      </c>
      <c r="U70" s="6">
        <v>74</v>
      </c>
      <c r="V70" s="6">
        <v>26824</v>
      </c>
      <c r="W70" s="6">
        <v>5217</v>
      </c>
      <c r="X70" s="6">
        <v>1</v>
      </c>
      <c r="Y70" s="17">
        <f t="shared" si="70"/>
        <v>67150</v>
      </c>
      <c r="Z70" s="6">
        <v>38</v>
      </c>
      <c r="AA70" s="6">
        <v>30</v>
      </c>
      <c r="AB70" s="6">
        <v>95</v>
      </c>
      <c r="AC70" s="6">
        <v>1817</v>
      </c>
      <c r="AD70" s="16">
        <f aca="true" t="shared" si="99" ref="AD70:AD131">SUM(Z70:AC70)</f>
        <v>1980</v>
      </c>
      <c r="AE70" s="6">
        <v>84</v>
      </c>
      <c r="AF70" s="6">
        <v>41</v>
      </c>
      <c r="AG70" s="6">
        <v>1292</v>
      </c>
      <c r="AH70" s="6">
        <v>319</v>
      </c>
      <c r="AI70" s="6">
        <v>8</v>
      </c>
      <c r="AJ70" s="6">
        <v>393</v>
      </c>
      <c r="AK70" s="6">
        <v>55</v>
      </c>
      <c r="AL70" s="6">
        <v>7</v>
      </c>
      <c r="AM70" s="6">
        <v>28</v>
      </c>
      <c r="AN70" s="6">
        <v>31</v>
      </c>
      <c r="AO70" s="6">
        <v>3</v>
      </c>
      <c r="AP70" s="6">
        <v>29</v>
      </c>
      <c r="AQ70" s="6">
        <v>405</v>
      </c>
      <c r="AR70" s="6">
        <v>10</v>
      </c>
      <c r="AS70" s="6">
        <v>212</v>
      </c>
      <c r="AT70" s="6">
        <v>186</v>
      </c>
      <c r="AU70" s="6">
        <v>3</v>
      </c>
      <c r="AV70" s="6">
        <v>129</v>
      </c>
      <c r="AW70" s="6">
        <v>1080</v>
      </c>
      <c r="AX70" s="6">
        <v>2155</v>
      </c>
      <c r="AY70" s="17">
        <v>3235</v>
      </c>
      <c r="AZ70" s="26">
        <f t="shared" si="94"/>
        <v>3235</v>
      </c>
      <c r="BA70" s="6">
        <v>176</v>
      </c>
      <c r="BB70" s="6">
        <v>28</v>
      </c>
      <c r="BC70" s="6">
        <v>77</v>
      </c>
      <c r="BD70" s="6">
        <v>32</v>
      </c>
      <c r="BE70" s="6">
        <v>92</v>
      </c>
      <c r="BF70" s="6">
        <v>149</v>
      </c>
      <c r="BG70" s="6">
        <v>8</v>
      </c>
      <c r="BH70" s="6">
        <v>208</v>
      </c>
      <c r="BI70" s="6">
        <v>354</v>
      </c>
      <c r="BJ70" s="17">
        <v>562</v>
      </c>
      <c r="BK70" s="6">
        <v>24</v>
      </c>
      <c r="BL70" s="6">
        <v>104</v>
      </c>
      <c r="BM70" s="26">
        <v>128</v>
      </c>
      <c r="BN70" s="17">
        <v>52096</v>
      </c>
      <c r="BO70" s="6">
        <v>981</v>
      </c>
      <c r="BP70" s="6">
        <v>1668</v>
      </c>
      <c r="BQ70" s="6">
        <v>2649</v>
      </c>
      <c r="BR70" s="6">
        <v>29896</v>
      </c>
      <c r="BS70" s="6">
        <v>30169</v>
      </c>
      <c r="BT70" s="6">
        <v>60065</v>
      </c>
      <c r="BU70" s="17">
        <v>62714</v>
      </c>
      <c r="BV70" s="16">
        <f t="shared" si="71"/>
        <v>126277</v>
      </c>
      <c r="BX70" s="12">
        <f t="shared" si="72"/>
        <v>66.81640924700119</v>
      </c>
      <c r="BY70" s="9">
        <f aca="true" t="shared" si="100" ref="BY70:BY131">+Y70/C70*100</f>
        <v>35.53079247159918</v>
      </c>
      <c r="BZ70" s="9">
        <f t="shared" si="95"/>
        <v>2.759390658814441</v>
      </c>
      <c r="CA70" s="9">
        <f t="shared" si="96"/>
        <v>0.29736865776677196</v>
      </c>
      <c r="CB70" s="9">
        <f aca="true" t="shared" si="101" ref="CB70:CB131">+R70/C70*100</f>
        <v>0.5957955669846712</v>
      </c>
      <c r="CC70" s="9">
        <f t="shared" si="97"/>
        <v>0.06772809287214734</v>
      </c>
      <c r="CD70" s="9">
        <f t="shared" si="98"/>
        <v>27.56533379896397</v>
      </c>
      <c r="CE70" s="31">
        <f aca="true" t="shared" si="102" ref="CE70:CE131">SUM(BZ70:CA70)</f>
        <v>3.056759316581213</v>
      </c>
      <c r="CF70" s="9">
        <f t="shared" si="73"/>
        <v>53.17674635919447</v>
      </c>
      <c r="CG70" s="9">
        <f t="shared" si="74"/>
        <v>4.129809862445259</v>
      </c>
      <c r="CH70" s="9">
        <f t="shared" si="75"/>
        <v>0.22886194635602683</v>
      </c>
      <c r="CI70" s="9">
        <f t="shared" si="76"/>
        <v>0.21619138877230215</v>
      </c>
      <c r="CJ70" s="9">
        <f t="shared" si="77"/>
        <v>0.445053335128329</v>
      </c>
      <c r="CK70" s="9">
        <f t="shared" si="78"/>
        <v>0.8916904899546236</v>
      </c>
      <c r="CL70" s="9">
        <f t="shared" si="79"/>
        <v>0.10136446066979735</v>
      </c>
      <c r="CM70" s="9">
        <f t="shared" si="80"/>
        <v>41.25533549260752</v>
      </c>
      <c r="CN70" s="31">
        <f aca="true" t="shared" si="103" ref="CN70:CN131">SUM(CG70:CI70)</f>
        <v>4.574863197573588</v>
      </c>
      <c r="CO70" s="9">
        <f t="shared" si="81"/>
        <v>51.374534623976174</v>
      </c>
      <c r="CP70" s="9">
        <f t="shared" si="82"/>
        <v>0.7982129560685034</v>
      </c>
      <c r="CQ70" s="9">
        <f t="shared" si="83"/>
        <v>52.17274758004468</v>
      </c>
      <c r="CR70" s="9">
        <f aca="true" t="shared" si="104" ref="CR70:CR131">+U70/Y70*100</f>
        <v>0.11020104244229337</v>
      </c>
      <c r="CS70" s="9">
        <f t="shared" si="84"/>
        <v>47.71556217423678</v>
      </c>
      <c r="CT70" s="9">
        <f t="shared" si="85"/>
        <v>16.282263350082708</v>
      </c>
      <c r="CU70" s="9">
        <f aca="true" t="shared" si="105" ref="CU70:CU104">+(AE70+AF70+AG70)/AZ70*100</f>
        <v>43.80216383307574</v>
      </c>
      <c r="CV70" s="9">
        <f aca="true" t="shared" si="106" ref="CV70:CV104">+(AH70+AI70+AJ70)/AZ70*100</f>
        <v>22.256568778979908</v>
      </c>
      <c r="CW70" s="9">
        <f aca="true" t="shared" si="107" ref="CW70:CW104">+(AK70+AL70+AM70)/AZ70*100</f>
        <v>2.7820710973724885</v>
      </c>
      <c r="CX70" s="9">
        <f aca="true" t="shared" si="108" ref="CX70:CX104">+(AN70+AO70+AP70)/AZ70*100</f>
        <v>1.9474497681607421</v>
      </c>
      <c r="CY70" s="9">
        <f aca="true" t="shared" si="109" ref="CY70:CY104">+(AQ70+AR70+AS70)/AZ70*100</f>
        <v>19.38176197836167</v>
      </c>
      <c r="CZ70" s="9">
        <f aca="true" t="shared" si="110" ref="CZ70:CZ104">+(AT70+AU70+AV70)/AZ70*100</f>
        <v>9.82998454404946</v>
      </c>
      <c r="DA70" s="9">
        <f t="shared" si="86"/>
        <v>3.9155303691710186</v>
      </c>
      <c r="DB70" s="9">
        <f t="shared" si="87"/>
        <v>0.6878634432327465</v>
      </c>
      <c r="DC70" s="9">
        <f t="shared" si="88"/>
        <v>1.1111640236836675</v>
      </c>
      <c r="DD70" s="9">
        <f t="shared" si="89"/>
        <v>0.899513733458207</v>
      </c>
      <c r="DE70" s="9">
        <f t="shared" si="90"/>
        <v>1.7314575876134186</v>
      </c>
      <c r="DF70" s="9">
        <f t="shared" si="91"/>
        <v>33.921516987095075</v>
      </c>
      <c r="DG70" s="9">
        <f t="shared" si="92"/>
        <v>5.056623650250198</v>
      </c>
      <c r="DH70" s="9">
        <f t="shared" si="93"/>
        <v>60.81116671056097</v>
      </c>
    </row>
    <row r="71" spans="2:112" ht="15.75">
      <c r="B71" s="14" t="s">
        <v>122</v>
      </c>
      <c r="C71" s="17">
        <v>190326</v>
      </c>
      <c r="D71" s="6">
        <v>298</v>
      </c>
      <c r="E71" s="6">
        <v>385</v>
      </c>
      <c r="F71" s="6">
        <v>97</v>
      </c>
      <c r="G71" s="6">
        <v>152</v>
      </c>
      <c r="H71" s="6">
        <v>457</v>
      </c>
      <c r="I71" s="6">
        <v>1705</v>
      </c>
      <c r="J71" s="6">
        <v>10</v>
      </c>
      <c r="K71" s="6">
        <v>153</v>
      </c>
      <c r="L71" s="6">
        <v>67</v>
      </c>
      <c r="M71" s="6">
        <v>30</v>
      </c>
      <c r="N71" s="6">
        <v>28</v>
      </c>
      <c r="O71" s="6">
        <v>51</v>
      </c>
      <c r="P71" s="6">
        <v>12</v>
      </c>
      <c r="Q71" s="6">
        <v>46</v>
      </c>
      <c r="R71" s="17">
        <v>3491</v>
      </c>
      <c r="S71" s="6">
        <v>26156</v>
      </c>
      <c r="T71" s="6">
        <v>414</v>
      </c>
      <c r="U71" s="6">
        <v>187</v>
      </c>
      <c r="V71" s="6">
        <v>17569</v>
      </c>
      <c r="W71" s="6">
        <v>18353</v>
      </c>
      <c r="X71" s="6">
        <v>25</v>
      </c>
      <c r="Y71" s="17">
        <f t="shared" si="70"/>
        <v>62704</v>
      </c>
      <c r="Z71" s="6">
        <v>0</v>
      </c>
      <c r="AA71" s="6">
        <v>0</v>
      </c>
      <c r="AB71" s="6">
        <v>30</v>
      </c>
      <c r="AC71" s="6">
        <v>53</v>
      </c>
      <c r="AD71" s="16">
        <f t="shared" si="99"/>
        <v>83</v>
      </c>
      <c r="AE71" s="6">
        <v>124</v>
      </c>
      <c r="AF71" s="6">
        <v>94</v>
      </c>
      <c r="AG71" s="6">
        <v>642</v>
      </c>
      <c r="AH71" s="6">
        <v>1221</v>
      </c>
      <c r="AI71" s="6">
        <v>27</v>
      </c>
      <c r="AJ71" s="6">
        <v>1229</v>
      </c>
      <c r="AK71" s="6">
        <v>338</v>
      </c>
      <c r="AL71" s="6">
        <v>45</v>
      </c>
      <c r="AM71" s="6">
        <v>729</v>
      </c>
      <c r="AN71" s="6">
        <v>516</v>
      </c>
      <c r="AO71" s="6">
        <v>9</v>
      </c>
      <c r="AP71" s="6">
        <v>297</v>
      </c>
      <c r="AQ71" s="6">
        <v>738</v>
      </c>
      <c r="AR71" s="6">
        <v>18</v>
      </c>
      <c r="AS71" s="6">
        <v>739</v>
      </c>
      <c r="AT71" s="6">
        <v>632</v>
      </c>
      <c r="AU71" s="6">
        <v>19</v>
      </c>
      <c r="AV71" s="6">
        <v>198</v>
      </c>
      <c r="AW71" s="6">
        <v>3569</v>
      </c>
      <c r="AX71" s="6">
        <v>4046</v>
      </c>
      <c r="AY71" s="17">
        <v>7615</v>
      </c>
      <c r="AZ71" s="26">
        <f t="shared" si="94"/>
        <v>7615</v>
      </c>
      <c r="BA71" s="6">
        <v>665</v>
      </c>
      <c r="BB71" s="6">
        <v>15</v>
      </c>
      <c r="BC71" s="6">
        <v>301</v>
      </c>
      <c r="BD71" s="6">
        <v>140</v>
      </c>
      <c r="BE71" s="6">
        <v>58</v>
      </c>
      <c r="BF71" s="6">
        <v>102</v>
      </c>
      <c r="BG71" s="6">
        <v>63</v>
      </c>
      <c r="BH71" s="6">
        <v>805</v>
      </c>
      <c r="BI71" s="6">
        <v>539</v>
      </c>
      <c r="BJ71" s="17">
        <v>1344</v>
      </c>
      <c r="BK71" s="6">
        <v>105</v>
      </c>
      <c r="BL71" s="6">
        <v>417</v>
      </c>
      <c r="BM71" s="26">
        <v>522</v>
      </c>
      <c r="BN71" s="17">
        <v>2905</v>
      </c>
      <c r="BO71" s="6">
        <v>874</v>
      </c>
      <c r="BP71" s="6">
        <v>49458</v>
      </c>
      <c r="BQ71" s="6">
        <v>50332</v>
      </c>
      <c r="BR71" s="6">
        <v>29963</v>
      </c>
      <c r="BS71" s="6">
        <v>31367</v>
      </c>
      <c r="BT71" s="6">
        <v>61330</v>
      </c>
      <c r="BU71" s="17">
        <v>111662</v>
      </c>
      <c r="BV71" s="16">
        <f t="shared" si="71"/>
        <v>78664</v>
      </c>
      <c r="BX71" s="12">
        <f t="shared" si="72"/>
        <v>41.33118964303353</v>
      </c>
      <c r="BY71" s="9">
        <f t="shared" si="100"/>
        <v>32.945577587928085</v>
      </c>
      <c r="BZ71" s="9">
        <f t="shared" si="95"/>
        <v>4.044639198007629</v>
      </c>
      <c r="CA71" s="9">
        <f t="shared" si="96"/>
        <v>0.706156804640459</v>
      </c>
      <c r="CB71" s="9">
        <f t="shared" si="101"/>
        <v>1.8342212834820255</v>
      </c>
      <c r="CC71" s="9">
        <f t="shared" si="97"/>
        <v>0.2742662589451783</v>
      </c>
      <c r="CD71" s="9">
        <f t="shared" si="98"/>
        <v>1.526328510030159</v>
      </c>
      <c r="CE71" s="31">
        <f t="shared" si="102"/>
        <v>4.750796002648088</v>
      </c>
      <c r="CF71" s="9">
        <f t="shared" si="73"/>
        <v>79.71117665005593</v>
      </c>
      <c r="CG71" s="9">
        <f t="shared" si="74"/>
        <v>9.78592494660836</v>
      </c>
      <c r="CH71" s="9">
        <f t="shared" si="75"/>
        <v>1.327163632665514</v>
      </c>
      <c r="CI71" s="9">
        <f t="shared" si="76"/>
        <v>0.3813688599613546</v>
      </c>
      <c r="CJ71" s="9">
        <f t="shared" si="77"/>
        <v>1.7085324926268686</v>
      </c>
      <c r="CK71" s="9">
        <f t="shared" si="78"/>
        <v>4.437862300416963</v>
      </c>
      <c r="CL71" s="9">
        <f aca="true" t="shared" si="111" ref="CL71:CL131">+BM71/BV71*100</f>
        <v>0.663581816332757</v>
      </c>
      <c r="CM71" s="9">
        <f aca="true" t="shared" si="112" ref="CM71:CM131">+BN71/BV71*100</f>
        <v>3.6929217939591177</v>
      </c>
      <c r="CN71" s="31">
        <f t="shared" si="103"/>
        <v>11.494457439235227</v>
      </c>
      <c r="CO71" s="9">
        <f aca="true" t="shared" si="113" ref="CO71:CO131">+S71/(S71+T71+U71+V71+W71+X71)*100</f>
        <v>41.71344730798673</v>
      </c>
      <c r="CP71" s="9">
        <f aca="true" t="shared" si="114" ref="CP71:CP131">+T71/(S71+T71+U71+V71+W71+X71)*100</f>
        <v>0.6602449604490942</v>
      </c>
      <c r="CQ71" s="9">
        <f aca="true" t="shared" si="115" ref="CQ71:CQ131">+(S71+T71)/(S71+T71+U71+V71+W71+X71)*100</f>
        <v>42.373692268435825</v>
      </c>
      <c r="CR71" s="9">
        <f t="shared" si="104"/>
        <v>0.2982265884154121</v>
      </c>
      <c r="CS71" s="9">
        <f aca="true" t="shared" si="116" ref="CS71:CS131">+(V71+W71)/(S71+T71+U71+V71+W71+X71)*100</f>
        <v>57.288211278387344</v>
      </c>
      <c r="CT71" s="9">
        <f aca="true" t="shared" si="117" ref="CT71:CT131">+W71/(V71+W71)*100</f>
        <v>51.091253270976</v>
      </c>
      <c r="CU71" s="9">
        <f t="shared" si="105"/>
        <v>11.29349967170059</v>
      </c>
      <c r="CV71" s="9">
        <f t="shared" si="106"/>
        <v>32.52790544977019</v>
      </c>
      <c r="CW71" s="9">
        <f t="shared" si="107"/>
        <v>14.602757715036113</v>
      </c>
      <c r="CX71" s="9">
        <f t="shared" si="108"/>
        <v>10.794484569927775</v>
      </c>
      <c r="CY71" s="9">
        <f t="shared" si="109"/>
        <v>19.63230466185161</v>
      </c>
      <c r="CZ71" s="9">
        <f t="shared" si="110"/>
        <v>11.149047931713723</v>
      </c>
      <c r="DA71" s="9">
        <f aca="true" t="shared" si="118" ref="DA71:DA131">+(M71+N71+O71+P71+Q71)/C71*10000</f>
        <v>8.774418629089038</v>
      </c>
      <c r="DB71" s="9">
        <f t="shared" si="87"/>
        <v>1.5762428675010245</v>
      </c>
      <c r="DC71" s="9">
        <f t="shared" si="88"/>
        <v>3.0474028771686474</v>
      </c>
      <c r="DD71" s="9">
        <f t="shared" si="89"/>
        <v>2.679612874751742</v>
      </c>
      <c r="DE71" s="9">
        <f t="shared" si="90"/>
        <v>7.45149192890918</v>
      </c>
      <c r="DF71" s="9">
        <f t="shared" si="91"/>
        <v>48.82241321576068</v>
      </c>
      <c r="DG71" s="9">
        <f t="shared" si="92"/>
        <v>3.1811586114521706</v>
      </c>
      <c r="DH71" s="9">
        <f t="shared" si="93"/>
        <v>47.293224690255606</v>
      </c>
    </row>
    <row r="72" spans="2:112" ht="15.75">
      <c r="B72" s="14" t="s">
        <v>124</v>
      </c>
      <c r="C72" s="17">
        <v>94895</v>
      </c>
      <c r="D72" s="6">
        <v>226</v>
      </c>
      <c r="E72" s="6">
        <v>35</v>
      </c>
      <c r="F72" s="6">
        <v>90</v>
      </c>
      <c r="G72" s="6">
        <v>49</v>
      </c>
      <c r="H72" s="6">
        <v>231</v>
      </c>
      <c r="I72" s="6">
        <v>528</v>
      </c>
      <c r="J72" s="6">
        <v>3</v>
      </c>
      <c r="K72" s="6">
        <v>37</v>
      </c>
      <c r="L72" s="6">
        <v>18</v>
      </c>
      <c r="M72" s="6">
        <v>14</v>
      </c>
      <c r="N72" s="6">
        <v>4</v>
      </c>
      <c r="O72" s="6">
        <v>21</v>
      </c>
      <c r="P72" s="6">
        <v>2</v>
      </c>
      <c r="Q72" s="6">
        <v>2</v>
      </c>
      <c r="R72" s="17">
        <v>1260</v>
      </c>
      <c r="S72" s="6">
        <v>19487</v>
      </c>
      <c r="T72" s="6">
        <v>304</v>
      </c>
      <c r="U72" s="6">
        <v>103</v>
      </c>
      <c r="V72" s="6">
        <v>8338</v>
      </c>
      <c r="W72" s="6">
        <v>10162</v>
      </c>
      <c r="X72" s="6">
        <v>3</v>
      </c>
      <c r="Y72" s="17">
        <f t="shared" si="70"/>
        <v>38397</v>
      </c>
      <c r="Z72" s="6">
        <v>1</v>
      </c>
      <c r="AA72" s="6">
        <v>0</v>
      </c>
      <c r="AB72" s="6">
        <v>0</v>
      </c>
      <c r="AC72" s="6">
        <v>3</v>
      </c>
      <c r="AD72" s="16">
        <f t="shared" si="99"/>
        <v>4</v>
      </c>
      <c r="AE72" s="6">
        <v>89</v>
      </c>
      <c r="AF72" s="6">
        <v>11</v>
      </c>
      <c r="AG72" s="6">
        <v>62</v>
      </c>
      <c r="AH72" s="6">
        <v>117</v>
      </c>
      <c r="AI72" s="6">
        <v>1</v>
      </c>
      <c r="AJ72" s="6">
        <v>142</v>
      </c>
      <c r="AK72" s="6">
        <v>39</v>
      </c>
      <c r="AL72" s="6">
        <v>0</v>
      </c>
      <c r="AM72" s="6">
        <v>18</v>
      </c>
      <c r="AN72" s="6">
        <v>38</v>
      </c>
      <c r="AO72" s="6">
        <v>0</v>
      </c>
      <c r="AP72" s="6">
        <v>19</v>
      </c>
      <c r="AQ72" s="6">
        <v>118</v>
      </c>
      <c r="AR72" s="6">
        <v>0</v>
      </c>
      <c r="AS72" s="6">
        <v>81</v>
      </c>
      <c r="AT72" s="6">
        <v>62</v>
      </c>
      <c r="AU72" s="6">
        <v>6</v>
      </c>
      <c r="AV72" s="6">
        <v>72</v>
      </c>
      <c r="AW72" s="6">
        <v>463</v>
      </c>
      <c r="AX72" s="6">
        <v>412</v>
      </c>
      <c r="AY72" s="17">
        <v>875</v>
      </c>
      <c r="AZ72" s="26">
        <f t="shared" si="94"/>
        <v>875</v>
      </c>
      <c r="BA72" s="6">
        <v>112</v>
      </c>
      <c r="BB72" s="6">
        <v>4</v>
      </c>
      <c r="BC72" s="6">
        <v>55</v>
      </c>
      <c r="BD72" s="6">
        <v>13</v>
      </c>
      <c r="BE72" s="6">
        <v>3</v>
      </c>
      <c r="BF72" s="6">
        <v>1</v>
      </c>
      <c r="BG72" s="6">
        <v>3</v>
      </c>
      <c r="BH72" s="6">
        <v>125</v>
      </c>
      <c r="BI72" s="6">
        <v>66</v>
      </c>
      <c r="BJ72" s="17">
        <v>191</v>
      </c>
      <c r="BK72" s="6">
        <v>74</v>
      </c>
      <c r="BL72" s="6">
        <v>44</v>
      </c>
      <c r="BM72" s="26">
        <v>118</v>
      </c>
      <c r="BN72" s="17">
        <v>1918</v>
      </c>
      <c r="BO72" s="6">
        <v>3360</v>
      </c>
      <c r="BP72" s="6">
        <v>18405</v>
      </c>
      <c r="BQ72" s="6">
        <v>21765</v>
      </c>
      <c r="BR72" s="6">
        <v>15121</v>
      </c>
      <c r="BS72" s="6">
        <v>15246</v>
      </c>
      <c r="BT72" s="6">
        <v>30367</v>
      </c>
      <c r="BU72" s="17">
        <v>52132</v>
      </c>
      <c r="BV72" s="16">
        <f t="shared" si="71"/>
        <v>42763</v>
      </c>
      <c r="BX72" s="12">
        <f t="shared" si="72"/>
        <v>45.06349122714579</v>
      </c>
      <c r="BY72" s="9">
        <f t="shared" si="100"/>
        <v>40.462616576215815</v>
      </c>
      <c r="BZ72" s="9">
        <f t="shared" si="95"/>
        <v>0.9262869487328099</v>
      </c>
      <c r="CA72" s="9">
        <f t="shared" si="96"/>
        <v>0.20127509352442174</v>
      </c>
      <c r="CB72" s="9">
        <f t="shared" si="101"/>
        <v>1.3277833394804783</v>
      </c>
      <c r="CC72" s="9">
        <f t="shared" si="97"/>
        <v>0.12434796353864798</v>
      </c>
      <c r="CD72" s="9">
        <f t="shared" si="98"/>
        <v>2.021181305653617</v>
      </c>
      <c r="CE72" s="31">
        <f t="shared" si="102"/>
        <v>1.1275620422572317</v>
      </c>
      <c r="CF72" s="9">
        <f t="shared" si="73"/>
        <v>89.79023922549868</v>
      </c>
      <c r="CG72" s="9">
        <f t="shared" si="74"/>
        <v>2.0555152819025793</v>
      </c>
      <c r="CH72" s="9">
        <f t="shared" si="75"/>
        <v>0.4068938100694526</v>
      </c>
      <c r="CI72" s="9">
        <f t="shared" si="76"/>
        <v>0.03975399293782008</v>
      </c>
      <c r="CJ72" s="9">
        <f t="shared" si="77"/>
        <v>0.4466478030072727</v>
      </c>
      <c r="CK72" s="9">
        <f t="shared" si="78"/>
        <v>2.9464724177443116</v>
      </c>
      <c r="CL72" s="9">
        <f t="shared" si="111"/>
        <v>0.27593948039192756</v>
      </c>
      <c r="CM72" s="9">
        <f t="shared" si="112"/>
        <v>4.48518579145523</v>
      </c>
      <c r="CN72" s="31">
        <f t="shared" si="103"/>
        <v>2.502163084909852</v>
      </c>
      <c r="CO72" s="9">
        <f t="shared" si="113"/>
        <v>50.75136078339454</v>
      </c>
      <c r="CP72" s="9">
        <f t="shared" si="114"/>
        <v>0.7917285204573274</v>
      </c>
      <c r="CQ72" s="9">
        <f t="shared" si="115"/>
        <v>51.543089303851865</v>
      </c>
      <c r="CR72" s="9">
        <f t="shared" si="104"/>
        <v>0.26825012370758133</v>
      </c>
      <c r="CS72" s="9">
        <f t="shared" si="116"/>
        <v>48.18084746204131</v>
      </c>
      <c r="CT72" s="9">
        <f t="shared" si="117"/>
        <v>54.92972972972973</v>
      </c>
      <c r="CU72" s="9">
        <f t="shared" si="105"/>
        <v>18.514285714285712</v>
      </c>
      <c r="CV72" s="9">
        <f t="shared" si="106"/>
        <v>29.714285714285715</v>
      </c>
      <c r="CW72" s="9">
        <f t="shared" si="107"/>
        <v>6.514285714285714</v>
      </c>
      <c r="CX72" s="9">
        <f t="shared" si="108"/>
        <v>6.514285714285714</v>
      </c>
      <c r="CY72" s="9">
        <f t="shared" si="109"/>
        <v>22.742857142857144</v>
      </c>
      <c r="CZ72" s="9">
        <f t="shared" si="110"/>
        <v>16</v>
      </c>
      <c r="DA72" s="9">
        <f t="shared" si="118"/>
        <v>4.531324095052426</v>
      </c>
      <c r="DB72" s="9">
        <f t="shared" si="87"/>
        <v>1.475314821644976</v>
      </c>
      <c r="DC72" s="9">
        <f t="shared" si="88"/>
        <v>1.8968333421149692</v>
      </c>
      <c r="DD72" s="9">
        <f t="shared" si="89"/>
        <v>2.212972232467464</v>
      </c>
      <c r="DE72" s="9">
        <f t="shared" si="90"/>
        <v>7.6069417459742485</v>
      </c>
      <c r="DF72" s="9">
        <f t="shared" si="91"/>
        <v>55.1594746716698</v>
      </c>
      <c r="DG72" s="9">
        <f t="shared" si="92"/>
        <v>2.345215759849906</v>
      </c>
      <c r="DH72" s="9">
        <f t="shared" si="93"/>
        <v>42.21388367729831</v>
      </c>
    </row>
    <row r="73" spans="2:112" ht="15.75">
      <c r="B73" s="14" t="s">
        <v>125</v>
      </c>
      <c r="C73" s="17">
        <v>152692</v>
      </c>
      <c r="D73" s="6">
        <v>246</v>
      </c>
      <c r="E73" s="6">
        <v>56</v>
      </c>
      <c r="F73" s="6">
        <v>97</v>
      </c>
      <c r="G73" s="6">
        <v>152</v>
      </c>
      <c r="H73" s="6">
        <v>278</v>
      </c>
      <c r="I73" s="6">
        <v>562</v>
      </c>
      <c r="J73" s="6">
        <v>0</v>
      </c>
      <c r="K73" s="6">
        <v>116</v>
      </c>
      <c r="L73" s="6">
        <v>26</v>
      </c>
      <c r="M73" s="6">
        <v>11</v>
      </c>
      <c r="N73" s="6">
        <v>9</v>
      </c>
      <c r="O73" s="6">
        <v>37</v>
      </c>
      <c r="P73" s="6">
        <v>6</v>
      </c>
      <c r="Q73" s="6">
        <v>11</v>
      </c>
      <c r="R73" s="17">
        <v>1607</v>
      </c>
      <c r="S73" s="6">
        <v>22440</v>
      </c>
      <c r="T73" s="6">
        <v>369</v>
      </c>
      <c r="U73" s="6">
        <v>106</v>
      </c>
      <c r="V73" s="6">
        <v>10868</v>
      </c>
      <c r="W73" s="6">
        <v>18697</v>
      </c>
      <c r="X73" s="6">
        <v>2</v>
      </c>
      <c r="Y73" s="17">
        <f t="shared" si="70"/>
        <v>52482</v>
      </c>
      <c r="Z73" s="6">
        <v>56</v>
      </c>
      <c r="AA73" s="6">
        <v>0</v>
      </c>
      <c r="AB73" s="6">
        <v>3</v>
      </c>
      <c r="AC73" s="6">
        <v>278</v>
      </c>
      <c r="AD73" s="16">
        <f t="shared" si="99"/>
        <v>337</v>
      </c>
      <c r="AE73" s="6">
        <v>119</v>
      </c>
      <c r="AF73" s="6">
        <v>31</v>
      </c>
      <c r="AG73" s="6">
        <v>108</v>
      </c>
      <c r="AH73" s="6">
        <v>474</v>
      </c>
      <c r="AI73" s="6">
        <v>12</v>
      </c>
      <c r="AJ73" s="6">
        <v>440</v>
      </c>
      <c r="AK73" s="6">
        <v>219</v>
      </c>
      <c r="AL73" s="6">
        <v>8</v>
      </c>
      <c r="AM73" s="6">
        <v>143</v>
      </c>
      <c r="AN73" s="6">
        <v>139</v>
      </c>
      <c r="AO73" s="6">
        <v>0</v>
      </c>
      <c r="AP73" s="6">
        <v>120</v>
      </c>
      <c r="AQ73" s="6">
        <v>1047</v>
      </c>
      <c r="AR73" s="6">
        <v>5</v>
      </c>
      <c r="AS73" s="6">
        <v>726</v>
      </c>
      <c r="AT73" s="6">
        <v>164</v>
      </c>
      <c r="AU73" s="6">
        <v>8</v>
      </c>
      <c r="AV73" s="6">
        <v>69</v>
      </c>
      <c r="AW73" s="6">
        <v>2162</v>
      </c>
      <c r="AX73" s="6">
        <v>1670</v>
      </c>
      <c r="AY73" s="17">
        <v>3832</v>
      </c>
      <c r="AZ73" s="26">
        <f t="shared" si="94"/>
        <v>3832</v>
      </c>
      <c r="BA73" s="6">
        <v>266</v>
      </c>
      <c r="BB73" s="6">
        <v>7</v>
      </c>
      <c r="BC73" s="6">
        <v>119</v>
      </c>
      <c r="BD73" s="6">
        <v>72</v>
      </c>
      <c r="BE73" s="6">
        <v>6</v>
      </c>
      <c r="BF73" s="6">
        <v>70</v>
      </c>
      <c r="BG73" s="6">
        <v>0</v>
      </c>
      <c r="BH73" s="6">
        <v>338</v>
      </c>
      <c r="BI73" s="6">
        <v>202</v>
      </c>
      <c r="BJ73" s="17">
        <v>540</v>
      </c>
      <c r="BK73" s="6">
        <v>92</v>
      </c>
      <c r="BL73" s="6">
        <v>79</v>
      </c>
      <c r="BM73" s="26">
        <v>171</v>
      </c>
      <c r="BN73" s="17">
        <v>12294</v>
      </c>
      <c r="BO73" s="6">
        <v>3033</v>
      </c>
      <c r="BP73" s="6">
        <v>27678</v>
      </c>
      <c r="BQ73" s="6">
        <v>30711</v>
      </c>
      <c r="BR73" s="6">
        <v>25006</v>
      </c>
      <c r="BS73" s="6">
        <v>25714</v>
      </c>
      <c r="BT73" s="6">
        <v>50720</v>
      </c>
      <c r="BU73" s="17">
        <v>81431</v>
      </c>
      <c r="BV73" s="16">
        <f t="shared" si="71"/>
        <v>71261</v>
      </c>
      <c r="BX73" s="12">
        <f t="shared" si="72"/>
        <v>46.66976658895031</v>
      </c>
      <c r="BY73" s="9">
        <f t="shared" si="100"/>
        <v>34.37115238519372</v>
      </c>
      <c r="BZ73" s="9">
        <f t="shared" si="95"/>
        <v>2.730332957849789</v>
      </c>
      <c r="CA73" s="9">
        <f t="shared" si="96"/>
        <v>0.3536531055981977</v>
      </c>
      <c r="CB73" s="9">
        <f t="shared" si="101"/>
        <v>1.0524454457338956</v>
      </c>
      <c r="CC73" s="9">
        <f t="shared" si="97"/>
        <v>0.11199015010609593</v>
      </c>
      <c r="CD73" s="9">
        <f t="shared" si="98"/>
        <v>8.051502370785633</v>
      </c>
      <c r="CE73" s="31">
        <f t="shared" si="102"/>
        <v>3.0839860634479868</v>
      </c>
      <c r="CF73" s="9">
        <f t="shared" si="73"/>
        <v>73.64757721614909</v>
      </c>
      <c r="CG73" s="9">
        <f t="shared" si="74"/>
        <v>5.850324862126549</v>
      </c>
      <c r="CH73" s="9">
        <f t="shared" si="75"/>
        <v>0.5500905123419543</v>
      </c>
      <c r="CI73" s="9">
        <f t="shared" si="76"/>
        <v>0.20768723425155416</v>
      </c>
      <c r="CJ73" s="9">
        <f t="shared" si="77"/>
        <v>0.7577777465935084</v>
      </c>
      <c r="CK73" s="9">
        <f t="shared" si="78"/>
        <v>2.255090442177348</v>
      </c>
      <c r="CL73" s="9">
        <f t="shared" si="111"/>
        <v>0.23996295308794433</v>
      </c>
      <c r="CM73" s="9">
        <f t="shared" si="112"/>
        <v>17.252073364112206</v>
      </c>
      <c r="CN73" s="31">
        <f t="shared" si="103"/>
        <v>6.608102608720058</v>
      </c>
      <c r="CO73" s="9">
        <f t="shared" si="113"/>
        <v>42.75751686292443</v>
      </c>
      <c r="CP73" s="9">
        <f t="shared" si="114"/>
        <v>0.7030982050988911</v>
      </c>
      <c r="CQ73" s="9">
        <f t="shared" si="115"/>
        <v>43.46061506802332</v>
      </c>
      <c r="CR73" s="9">
        <f t="shared" si="104"/>
        <v>0.20197401013680882</v>
      </c>
      <c r="CS73" s="9">
        <f t="shared" si="116"/>
        <v>56.333600091459935</v>
      </c>
      <c r="CT73" s="9">
        <f t="shared" si="117"/>
        <v>63.24031794351429</v>
      </c>
      <c r="CU73" s="9">
        <f t="shared" si="105"/>
        <v>6.732776617954071</v>
      </c>
      <c r="CV73" s="9">
        <f t="shared" si="106"/>
        <v>24.16492693110647</v>
      </c>
      <c r="CW73" s="9">
        <f t="shared" si="107"/>
        <v>9.65553235908142</v>
      </c>
      <c r="CX73" s="9">
        <f t="shared" si="108"/>
        <v>6.758872651356993</v>
      </c>
      <c r="CY73" s="9">
        <f t="shared" si="109"/>
        <v>46.39874739039666</v>
      </c>
      <c r="CZ73" s="9">
        <f t="shared" si="110"/>
        <v>6.289144050104384</v>
      </c>
      <c r="DA73" s="9">
        <f t="shared" si="118"/>
        <v>4.846357373012339</v>
      </c>
      <c r="DB73" s="9">
        <f t="shared" si="87"/>
        <v>0.7204044743666991</v>
      </c>
      <c r="DC73" s="9">
        <f t="shared" si="88"/>
        <v>1.309826317030362</v>
      </c>
      <c r="DD73" s="9">
        <f t="shared" si="89"/>
        <v>2.4231786865061693</v>
      </c>
      <c r="DE73" s="9">
        <f t="shared" si="90"/>
        <v>5.4810725552050465</v>
      </c>
      <c r="DF73" s="9">
        <f t="shared" si="91"/>
        <v>57.182067703568165</v>
      </c>
      <c r="DG73" s="9">
        <f t="shared" si="92"/>
        <v>1.7612076852698992</v>
      </c>
      <c r="DH73" s="9">
        <f t="shared" si="93"/>
        <v>41.05672461116194</v>
      </c>
    </row>
    <row r="74" spans="1:112" s="3" customFormat="1" ht="15.75">
      <c r="A74" s="40"/>
      <c r="B74" s="14" t="s">
        <v>142</v>
      </c>
      <c r="C74" s="17">
        <v>52688</v>
      </c>
      <c r="D74" s="6">
        <v>52</v>
      </c>
      <c r="E74" s="6">
        <v>16</v>
      </c>
      <c r="F74" s="6">
        <v>49</v>
      </c>
      <c r="G74" s="6">
        <v>68</v>
      </c>
      <c r="H74" s="6">
        <v>84</v>
      </c>
      <c r="I74" s="6">
        <v>154</v>
      </c>
      <c r="J74" s="6">
        <v>0</v>
      </c>
      <c r="K74" s="6">
        <v>3</v>
      </c>
      <c r="L74" s="6">
        <v>1</v>
      </c>
      <c r="M74" s="6">
        <v>2</v>
      </c>
      <c r="N74" s="6">
        <v>4</v>
      </c>
      <c r="O74" s="6">
        <v>15</v>
      </c>
      <c r="P74" s="6">
        <v>1</v>
      </c>
      <c r="Q74" s="6">
        <v>3</v>
      </c>
      <c r="R74" s="17">
        <v>452</v>
      </c>
      <c r="S74" s="6">
        <v>9887</v>
      </c>
      <c r="T74" s="6">
        <v>2</v>
      </c>
      <c r="U74" s="6">
        <v>1</v>
      </c>
      <c r="V74" s="6">
        <v>10340</v>
      </c>
      <c r="W74" s="6">
        <v>1535</v>
      </c>
      <c r="X74" s="6">
        <v>0</v>
      </c>
      <c r="Y74" s="17">
        <f t="shared" si="70"/>
        <v>21765</v>
      </c>
      <c r="Z74" s="6">
        <v>0</v>
      </c>
      <c r="AA74" s="6">
        <v>0</v>
      </c>
      <c r="AB74" s="6">
        <v>6</v>
      </c>
      <c r="AC74" s="6">
        <v>190</v>
      </c>
      <c r="AD74" s="16">
        <f t="shared" si="99"/>
        <v>196</v>
      </c>
      <c r="AE74" s="6">
        <v>6</v>
      </c>
      <c r="AF74" s="6">
        <v>0</v>
      </c>
      <c r="AG74" s="6">
        <v>11</v>
      </c>
      <c r="AH74" s="6">
        <v>235</v>
      </c>
      <c r="AI74" s="6">
        <v>2</v>
      </c>
      <c r="AJ74" s="6">
        <v>84</v>
      </c>
      <c r="AK74" s="6">
        <v>25</v>
      </c>
      <c r="AL74" s="6">
        <v>3</v>
      </c>
      <c r="AM74" s="6">
        <v>43</v>
      </c>
      <c r="AN74" s="6">
        <v>9</v>
      </c>
      <c r="AO74" s="6">
        <v>0</v>
      </c>
      <c r="AP74" s="6">
        <v>9</v>
      </c>
      <c r="AQ74" s="6">
        <v>56</v>
      </c>
      <c r="AR74" s="6">
        <v>0</v>
      </c>
      <c r="AS74" s="6">
        <v>52</v>
      </c>
      <c r="AT74" s="6">
        <v>83</v>
      </c>
      <c r="AU74" s="6">
        <v>0</v>
      </c>
      <c r="AV74" s="6">
        <v>52</v>
      </c>
      <c r="AW74" s="6">
        <v>414</v>
      </c>
      <c r="AX74" s="6">
        <v>256</v>
      </c>
      <c r="AY74" s="17">
        <f>SUM(AW74:AX74)</f>
        <v>670</v>
      </c>
      <c r="AZ74" s="26">
        <f t="shared" si="94"/>
        <v>670</v>
      </c>
      <c r="BA74" s="6">
        <v>82</v>
      </c>
      <c r="BB74" s="6">
        <v>0</v>
      </c>
      <c r="BC74" s="6">
        <v>59</v>
      </c>
      <c r="BD74" s="6">
        <v>7</v>
      </c>
      <c r="BE74" s="6">
        <v>1</v>
      </c>
      <c r="BF74" s="6">
        <v>7</v>
      </c>
      <c r="BG74" s="6">
        <v>0</v>
      </c>
      <c r="BH74" s="6">
        <v>89</v>
      </c>
      <c r="BI74" s="6">
        <v>67</v>
      </c>
      <c r="BJ74" s="17">
        <v>156</v>
      </c>
      <c r="BK74" s="6">
        <v>8</v>
      </c>
      <c r="BL74" s="6">
        <v>130</v>
      </c>
      <c r="BM74" s="26">
        <v>138</v>
      </c>
      <c r="BN74" s="17">
        <v>138</v>
      </c>
      <c r="BO74" s="6">
        <v>545</v>
      </c>
      <c r="BP74" s="6">
        <v>11274</v>
      </c>
      <c r="BQ74" s="6">
        <v>11819</v>
      </c>
      <c r="BR74" s="6">
        <v>8662</v>
      </c>
      <c r="BS74" s="6">
        <v>8692</v>
      </c>
      <c r="BT74" s="6">
        <v>17354</v>
      </c>
      <c r="BU74" s="17">
        <v>29173</v>
      </c>
      <c r="BV74" s="16">
        <f t="shared" si="71"/>
        <v>23515</v>
      </c>
      <c r="BW74" s="16"/>
      <c r="BX74" s="12">
        <f t="shared" si="72"/>
        <v>44.63065593683571</v>
      </c>
      <c r="BY74" s="9">
        <f t="shared" si="100"/>
        <v>41.30921651989068</v>
      </c>
      <c r="BZ74" s="9">
        <f t="shared" si="95"/>
        <v>1.6436380200425145</v>
      </c>
      <c r="CA74" s="9">
        <f t="shared" si="96"/>
        <v>0.29608259945338594</v>
      </c>
      <c r="CB74" s="9">
        <f t="shared" si="101"/>
        <v>0.8578803522623748</v>
      </c>
      <c r="CC74" s="9">
        <f t="shared" si="97"/>
        <v>0.26191922259337985</v>
      </c>
      <c r="CD74" s="9">
        <f t="shared" si="98"/>
        <v>0.26191922259337985</v>
      </c>
      <c r="CE74" s="31">
        <f t="shared" si="102"/>
        <v>1.9397206194959005</v>
      </c>
      <c r="CF74" s="9">
        <f t="shared" si="73"/>
        <v>92.55794173931532</v>
      </c>
      <c r="CG74" s="9">
        <f t="shared" si="74"/>
        <v>3.6827556878588137</v>
      </c>
      <c r="CH74" s="9">
        <f t="shared" si="75"/>
        <v>0.5996172655751647</v>
      </c>
      <c r="CI74" s="9">
        <f t="shared" si="76"/>
        <v>0.0637890708058686</v>
      </c>
      <c r="CJ74" s="9">
        <f t="shared" si="77"/>
        <v>0.6634063363810334</v>
      </c>
      <c r="CK74" s="9">
        <f t="shared" si="78"/>
        <v>1.9221773336168404</v>
      </c>
      <c r="CL74" s="9">
        <f t="shared" si="111"/>
        <v>0.5868594514139911</v>
      </c>
      <c r="CM74" s="9">
        <f t="shared" si="112"/>
        <v>0.5868594514139911</v>
      </c>
      <c r="CN74" s="31">
        <f t="shared" si="103"/>
        <v>4.346162024239847</v>
      </c>
      <c r="CO74" s="9">
        <f t="shared" si="113"/>
        <v>45.42614288996095</v>
      </c>
      <c r="CP74" s="9">
        <f t="shared" si="114"/>
        <v>0.009189065012634966</v>
      </c>
      <c r="CQ74" s="9">
        <f t="shared" si="115"/>
        <v>45.43533195497358</v>
      </c>
      <c r="CR74" s="9">
        <f t="shared" si="104"/>
        <v>0.004594532506317483</v>
      </c>
      <c r="CS74" s="9">
        <f t="shared" si="116"/>
        <v>54.560073512520106</v>
      </c>
      <c r="CT74" s="9">
        <f t="shared" si="117"/>
        <v>12.926315789473684</v>
      </c>
      <c r="CU74" s="9">
        <f t="shared" si="105"/>
        <v>2.5373134328358207</v>
      </c>
      <c r="CV74" s="9">
        <f t="shared" si="106"/>
        <v>47.91044776119403</v>
      </c>
      <c r="CW74" s="9">
        <f t="shared" si="107"/>
        <v>10.597014925373134</v>
      </c>
      <c r="CX74" s="9">
        <f t="shared" si="108"/>
        <v>2.6865671641791042</v>
      </c>
      <c r="CY74" s="9">
        <f t="shared" si="109"/>
        <v>16.119402985074625</v>
      </c>
      <c r="CZ74" s="9">
        <f t="shared" si="110"/>
        <v>20.149253731343283</v>
      </c>
      <c r="DA74" s="9">
        <f t="shared" si="118"/>
        <v>4.744913452778621</v>
      </c>
      <c r="DB74" s="9">
        <f t="shared" si="87"/>
        <v>0.3795930762222897</v>
      </c>
      <c r="DC74" s="9">
        <f t="shared" si="88"/>
        <v>1.1387792286668692</v>
      </c>
      <c r="DD74" s="9">
        <f t="shared" si="89"/>
        <v>2.846948071667173</v>
      </c>
      <c r="DE74" s="9">
        <f t="shared" si="90"/>
        <v>4.8403826207214475</v>
      </c>
      <c r="DF74" s="9">
        <f t="shared" si="91"/>
        <v>60.89588377723971</v>
      </c>
      <c r="DG74" s="9">
        <f t="shared" si="92"/>
        <v>0.7263922518159807</v>
      </c>
      <c r="DH74" s="9">
        <f t="shared" si="93"/>
        <v>38.37772397094431</v>
      </c>
    </row>
    <row r="75" spans="1:112" s="3" customFormat="1" ht="15.75">
      <c r="A75" s="40"/>
      <c r="B75" s="14" t="s">
        <v>143</v>
      </c>
      <c r="C75" s="17">
        <v>19680</v>
      </c>
      <c r="D75" s="6">
        <v>40</v>
      </c>
      <c r="E75" s="6">
        <v>2</v>
      </c>
      <c r="F75" s="6">
        <v>31</v>
      </c>
      <c r="G75" s="6">
        <v>26</v>
      </c>
      <c r="H75" s="6">
        <v>44</v>
      </c>
      <c r="I75" s="6">
        <v>137</v>
      </c>
      <c r="J75" s="6">
        <v>0</v>
      </c>
      <c r="K75" s="6">
        <v>0</v>
      </c>
      <c r="L75" s="6">
        <v>2</v>
      </c>
      <c r="M75" s="6">
        <v>0</v>
      </c>
      <c r="N75" s="6">
        <v>1</v>
      </c>
      <c r="O75" s="6">
        <v>14</v>
      </c>
      <c r="P75" s="6">
        <v>0</v>
      </c>
      <c r="Q75" s="6">
        <v>0</v>
      </c>
      <c r="R75" s="17">
        <v>297</v>
      </c>
      <c r="S75" s="6">
        <v>4708</v>
      </c>
      <c r="T75" s="6">
        <v>35</v>
      </c>
      <c r="U75" s="6">
        <v>11</v>
      </c>
      <c r="V75" s="6">
        <v>1338</v>
      </c>
      <c r="W75" s="6">
        <v>4432</v>
      </c>
      <c r="X75" s="6">
        <v>0</v>
      </c>
      <c r="Y75" s="17">
        <f t="shared" si="70"/>
        <v>10524</v>
      </c>
      <c r="Z75" s="6">
        <v>1</v>
      </c>
      <c r="AA75" s="6">
        <v>0</v>
      </c>
      <c r="AB75" s="6">
        <v>0</v>
      </c>
      <c r="AC75" s="6">
        <v>4</v>
      </c>
      <c r="AD75" s="16">
        <f t="shared" si="99"/>
        <v>5</v>
      </c>
      <c r="AE75" s="6">
        <v>7</v>
      </c>
      <c r="AF75" s="6">
        <v>6</v>
      </c>
      <c r="AG75" s="6">
        <v>3</v>
      </c>
      <c r="AH75" s="6">
        <v>99</v>
      </c>
      <c r="AI75" s="6">
        <v>0</v>
      </c>
      <c r="AJ75" s="6">
        <v>34</v>
      </c>
      <c r="AK75" s="6">
        <v>79</v>
      </c>
      <c r="AL75" s="6">
        <v>1</v>
      </c>
      <c r="AM75" s="6">
        <v>15</v>
      </c>
      <c r="AN75" s="6">
        <v>6</v>
      </c>
      <c r="AO75" s="6">
        <v>0</v>
      </c>
      <c r="AP75" s="6">
        <v>4</v>
      </c>
      <c r="AQ75" s="6">
        <v>32</v>
      </c>
      <c r="AR75" s="6">
        <v>0</v>
      </c>
      <c r="AS75" s="6">
        <v>16</v>
      </c>
      <c r="AT75" s="6">
        <v>10</v>
      </c>
      <c r="AU75" s="6">
        <v>0</v>
      </c>
      <c r="AV75" s="6">
        <v>1357</v>
      </c>
      <c r="AW75" s="6">
        <v>233</v>
      </c>
      <c r="AX75" s="6">
        <v>1436</v>
      </c>
      <c r="AY75" s="17">
        <f>SUM(AW75:AX75)</f>
        <v>1669</v>
      </c>
      <c r="AZ75" s="26">
        <f t="shared" si="94"/>
        <v>1669</v>
      </c>
      <c r="BA75" s="6">
        <v>10</v>
      </c>
      <c r="BB75" s="6">
        <v>0</v>
      </c>
      <c r="BC75" s="6">
        <v>1</v>
      </c>
      <c r="BD75" s="6">
        <v>8</v>
      </c>
      <c r="BE75" s="6">
        <v>0</v>
      </c>
      <c r="BF75" s="6">
        <v>1</v>
      </c>
      <c r="BG75" s="6">
        <v>4</v>
      </c>
      <c r="BH75" s="6">
        <v>18</v>
      </c>
      <c r="BI75" s="6">
        <v>6</v>
      </c>
      <c r="BJ75" s="17">
        <v>24</v>
      </c>
      <c r="BK75" s="6">
        <v>0</v>
      </c>
      <c r="BL75" s="6">
        <v>10</v>
      </c>
      <c r="BM75" s="26">
        <v>10</v>
      </c>
      <c r="BN75" s="17">
        <v>404</v>
      </c>
      <c r="BO75" s="6">
        <v>76</v>
      </c>
      <c r="BP75" s="6">
        <v>230</v>
      </c>
      <c r="BQ75" s="6">
        <v>306</v>
      </c>
      <c r="BR75" s="6">
        <v>3154</v>
      </c>
      <c r="BS75" s="6">
        <v>3287</v>
      </c>
      <c r="BT75" s="6">
        <v>6441</v>
      </c>
      <c r="BU75" s="17">
        <v>6747</v>
      </c>
      <c r="BV75" s="16">
        <f t="shared" si="71"/>
        <v>12933</v>
      </c>
      <c r="BW75" s="16"/>
      <c r="BX75" s="12">
        <f t="shared" si="72"/>
        <v>65.71646341463413</v>
      </c>
      <c r="BY75" s="9">
        <f t="shared" si="100"/>
        <v>53.47560975609756</v>
      </c>
      <c r="BZ75" s="9">
        <f t="shared" si="95"/>
        <v>8.50609756097561</v>
      </c>
      <c r="CA75" s="9">
        <f t="shared" si="96"/>
        <v>0.12195121951219512</v>
      </c>
      <c r="CB75" s="9">
        <f t="shared" si="101"/>
        <v>1.5091463414634145</v>
      </c>
      <c r="CC75" s="9">
        <f t="shared" si="97"/>
        <v>0.05081300813008131</v>
      </c>
      <c r="CD75" s="9">
        <f t="shared" si="98"/>
        <v>2.0528455284552845</v>
      </c>
      <c r="CE75" s="31">
        <f t="shared" si="102"/>
        <v>8.628048780487804</v>
      </c>
      <c r="CF75" s="9">
        <f t="shared" si="73"/>
        <v>81.37323126884714</v>
      </c>
      <c r="CG75" s="9">
        <f t="shared" si="74"/>
        <v>12.943632567849686</v>
      </c>
      <c r="CH75" s="9">
        <f t="shared" si="75"/>
        <v>0.1159823706796567</v>
      </c>
      <c r="CI75" s="9">
        <f t="shared" si="76"/>
        <v>0.06958942240779402</v>
      </c>
      <c r="CJ75" s="9">
        <f t="shared" si="77"/>
        <v>0.1855717930874507</v>
      </c>
      <c r="CK75" s="9">
        <f t="shared" si="78"/>
        <v>2.2964509394572024</v>
      </c>
      <c r="CL75" s="9">
        <f t="shared" si="111"/>
        <v>0.07732158045310446</v>
      </c>
      <c r="CM75" s="9">
        <f t="shared" si="112"/>
        <v>3.12379185030542</v>
      </c>
      <c r="CN75" s="31">
        <f t="shared" si="103"/>
        <v>13.129204360937138</v>
      </c>
      <c r="CO75" s="9">
        <f t="shared" si="113"/>
        <v>44.73584188521475</v>
      </c>
      <c r="CP75" s="9">
        <f t="shared" si="114"/>
        <v>0.33257316609654125</v>
      </c>
      <c r="CQ75" s="9">
        <f t="shared" si="115"/>
        <v>45.06841505131129</v>
      </c>
      <c r="CR75" s="9">
        <f t="shared" si="104"/>
        <v>0.10452299505891297</v>
      </c>
      <c r="CS75" s="9">
        <f t="shared" si="116"/>
        <v>54.827061953629794</v>
      </c>
      <c r="CT75" s="9">
        <f t="shared" si="117"/>
        <v>76.81109185441942</v>
      </c>
      <c r="CU75" s="9">
        <f t="shared" si="105"/>
        <v>0.9586578789694428</v>
      </c>
      <c r="CV75" s="9">
        <f t="shared" si="106"/>
        <v>7.9688436189334935</v>
      </c>
      <c r="CW75" s="9">
        <f t="shared" si="107"/>
        <v>5.692031156381066</v>
      </c>
      <c r="CX75" s="9">
        <f t="shared" si="108"/>
        <v>0.5991611743559018</v>
      </c>
      <c r="CY75" s="9">
        <f t="shared" si="109"/>
        <v>2.8759736369083284</v>
      </c>
      <c r="CZ75" s="9">
        <f t="shared" si="110"/>
        <v>81.90533253445177</v>
      </c>
      <c r="DA75" s="9">
        <f t="shared" si="118"/>
        <v>7.621951219512195</v>
      </c>
      <c r="DB75" s="9">
        <f t="shared" si="87"/>
        <v>0</v>
      </c>
      <c r="DC75" s="9">
        <f t="shared" si="88"/>
        <v>0.508130081300813</v>
      </c>
      <c r="DD75" s="9">
        <f t="shared" si="89"/>
        <v>7.1138211382113825</v>
      </c>
      <c r="DE75" s="9">
        <f t="shared" si="90"/>
        <v>6.831237385499146</v>
      </c>
      <c r="DF75" s="9">
        <f t="shared" si="91"/>
        <v>14.825753101004135</v>
      </c>
      <c r="DG75" s="9">
        <f t="shared" si="92"/>
        <v>0.4134672179562906</v>
      </c>
      <c r="DH75" s="9">
        <f t="shared" si="93"/>
        <v>84.52451269935027</v>
      </c>
    </row>
    <row r="76" spans="2:112" ht="15.75">
      <c r="B76" s="14" t="s">
        <v>126</v>
      </c>
      <c r="C76" s="17">
        <v>107285</v>
      </c>
      <c r="D76" s="6">
        <v>90</v>
      </c>
      <c r="E76" s="6">
        <v>157</v>
      </c>
      <c r="F76" s="6">
        <v>39</v>
      </c>
      <c r="G76" s="6">
        <v>89</v>
      </c>
      <c r="H76" s="6">
        <v>137</v>
      </c>
      <c r="I76" s="6">
        <v>562</v>
      </c>
      <c r="J76" s="6">
        <v>5</v>
      </c>
      <c r="K76" s="6">
        <v>74</v>
      </c>
      <c r="L76" s="6">
        <v>16</v>
      </c>
      <c r="M76" s="6">
        <v>12</v>
      </c>
      <c r="N76" s="6">
        <v>3</v>
      </c>
      <c r="O76" s="6">
        <v>30</v>
      </c>
      <c r="P76" s="6">
        <v>2</v>
      </c>
      <c r="Q76" s="6">
        <v>1</v>
      </c>
      <c r="R76" s="17">
        <v>1217</v>
      </c>
      <c r="S76" s="6">
        <v>21805</v>
      </c>
      <c r="T76" s="6">
        <v>1113</v>
      </c>
      <c r="U76" s="6">
        <v>14</v>
      </c>
      <c r="V76" s="6">
        <v>5465</v>
      </c>
      <c r="W76" s="6">
        <v>10347</v>
      </c>
      <c r="X76" s="6">
        <v>6</v>
      </c>
      <c r="Y76" s="17">
        <f t="shared" si="70"/>
        <v>38750</v>
      </c>
      <c r="Z76" s="6">
        <v>1</v>
      </c>
      <c r="AA76" s="6">
        <v>7</v>
      </c>
      <c r="AB76" s="6">
        <v>29</v>
      </c>
      <c r="AC76" s="6">
        <v>400</v>
      </c>
      <c r="AD76" s="16">
        <f t="shared" si="99"/>
        <v>437</v>
      </c>
      <c r="AE76" s="6">
        <v>133</v>
      </c>
      <c r="AF76" s="6">
        <v>0</v>
      </c>
      <c r="AG76" s="6">
        <v>110</v>
      </c>
      <c r="AH76" s="6">
        <v>189</v>
      </c>
      <c r="AI76" s="6">
        <v>0</v>
      </c>
      <c r="AJ76" s="6">
        <v>129</v>
      </c>
      <c r="AK76" s="6">
        <v>200</v>
      </c>
      <c r="AL76" s="6">
        <v>3</v>
      </c>
      <c r="AM76" s="6">
        <v>65</v>
      </c>
      <c r="AN76" s="6">
        <v>40</v>
      </c>
      <c r="AO76" s="6">
        <v>0</v>
      </c>
      <c r="AP76" s="6">
        <v>19</v>
      </c>
      <c r="AQ76" s="6">
        <v>356</v>
      </c>
      <c r="AR76" s="6">
        <v>0</v>
      </c>
      <c r="AS76" s="6">
        <v>179</v>
      </c>
      <c r="AT76" s="6">
        <v>185</v>
      </c>
      <c r="AU76" s="6">
        <v>3</v>
      </c>
      <c r="AV76" s="6">
        <v>107</v>
      </c>
      <c r="AW76" s="6">
        <v>1103</v>
      </c>
      <c r="AX76" s="6">
        <v>615</v>
      </c>
      <c r="AY76" s="17">
        <v>1718</v>
      </c>
      <c r="AZ76" s="26">
        <f t="shared" si="94"/>
        <v>1718</v>
      </c>
      <c r="BA76" s="6">
        <v>291</v>
      </c>
      <c r="BB76" s="6">
        <v>6</v>
      </c>
      <c r="BC76" s="6">
        <v>84</v>
      </c>
      <c r="BD76" s="6">
        <v>15</v>
      </c>
      <c r="BE76" s="6">
        <v>5</v>
      </c>
      <c r="BF76" s="6">
        <v>18</v>
      </c>
      <c r="BG76" s="6">
        <v>25</v>
      </c>
      <c r="BH76" s="6">
        <v>306</v>
      </c>
      <c r="BI76" s="6">
        <v>138</v>
      </c>
      <c r="BJ76" s="17">
        <v>444</v>
      </c>
      <c r="BK76" s="6">
        <v>11</v>
      </c>
      <c r="BL76" s="6">
        <v>152</v>
      </c>
      <c r="BM76" s="26">
        <v>163</v>
      </c>
      <c r="BN76" s="17">
        <v>19924</v>
      </c>
      <c r="BO76" s="6">
        <v>968</v>
      </c>
      <c r="BP76" s="6">
        <v>8849</v>
      </c>
      <c r="BQ76" s="6">
        <v>9817</v>
      </c>
      <c r="BR76" s="6">
        <v>15549</v>
      </c>
      <c r="BS76" s="6">
        <v>19266</v>
      </c>
      <c r="BT76" s="6">
        <v>34815</v>
      </c>
      <c r="BU76" s="17">
        <v>44632</v>
      </c>
      <c r="BV76" s="16">
        <f t="shared" si="71"/>
        <v>62653</v>
      </c>
      <c r="BX76" s="12">
        <f t="shared" si="72"/>
        <v>58.39865778067763</v>
      </c>
      <c r="BY76" s="9">
        <f t="shared" si="100"/>
        <v>36.118749126159294</v>
      </c>
      <c r="BZ76" s="9">
        <f t="shared" si="95"/>
        <v>2.008668499790278</v>
      </c>
      <c r="CA76" s="9">
        <f t="shared" si="96"/>
        <v>0.4138509577294123</v>
      </c>
      <c r="CB76" s="9">
        <f t="shared" si="101"/>
        <v>1.1343617467493126</v>
      </c>
      <c r="CC76" s="9">
        <f t="shared" si="97"/>
        <v>0.15193177051777976</v>
      </c>
      <c r="CD76" s="9">
        <f t="shared" si="98"/>
        <v>18.571095679731556</v>
      </c>
      <c r="CE76" s="31">
        <f t="shared" si="102"/>
        <v>2.4225194575196904</v>
      </c>
      <c r="CF76" s="9">
        <f t="shared" si="73"/>
        <v>61.8485946403205</v>
      </c>
      <c r="CG76" s="9">
        <f t="shared" si="74"/>
        <v>3.439579908384275</v>
      </c>
      <c r="CH76" s="9">
        <f t="shared" si="75"/>
        <v>0.6480136625540677</v>
      </c>
      <c r="CI76" s="9">
        <f t="shared" si="76"/>
        <v>0.06065152506663687</v>
      </c>
      <c r="CJ76" s="9">
        <f t="shared" si="77"/>
        <v>0.7086651876207045</v>
      </c>
      <c r="CK76" s="9">
        <f t="shared" si="78"/>
        <v>1.9424448948972914</v>
      </c>
      <c r="CL76" s="9">
        <f t="shared" si="111"/>
        <v>0.26016312068057396</v>
      </c>
      <c r="CM76" s="9">
        <f t="shared" si="112"/>
        <v>31.800552248096658</v>
      </c>
      <c r="CN76" s="31">
        <f t="shared" si="103"/>
        <v>4.14824509600498</v>
      </c>
      <c r="CO76" s="9">
        <f t="shared" si="113"/>
        <v>56.270967741935486</v>
      </c>
      <c r="CP76" s="9">
        <f t="shared" si="114"/>
        <v>2.872258064516129</v>
      </c>
      <c r="CQ76" s="9">
        <f t="shared" si="115"/>
        <v>59.14322580645162</v>
      </c>
      <c r="CR76" s="9">
        <f t="shared" si="104"/>
        <v>0.03612903225806451</v>
      </c>
      <c r="CS76" s="9">
        <f t="shared" si="116"/>
        <v>40.80516129032258</v>
      </c>
      <c r="CT76" s="9">
        <f t="shared" si="117"/>
        <v>65.43764229698962</v>
      </c>
      <c r="CU76" s="9">
        <f t="shared" si="105"/>
        <v>14.144353899883585</v>
      </c>
      <c r="CV76" s="9">
        <f t="shared" si="106"/>
        <v>18.50989522700815</v>
      </c>
      <c r="CW76" s="9">
        <f t="shared" si="107"/>
        <v>15.599534342258439</v>
      </c>
      <c r="CX76" s="9">
        <f t="shared" si="108"/>
        <v>3.434225844004657</v>
      </c>
      <c r="CY76" s="9">
        <f t="shared" si="109"/>
        <v>31.140861466821885</v>
      </c>
      <c r="CZ76" s="9">
        <f t="shared" si="110"/>
        <v>17.171129220023282</v>
      </c>
      <c r="DA76" s="9">
        <f t="shared" si="118"/>
        <v>4.474064407885538</v>
      </c>
      <c r="DB76" s="9">
        <f t="shared" si="87"/>
        <v>1.1185161019713845</v>
      </c>
      <c r="DC76" s="9">
        <f t="shared" si="88"/>
        <v>1.3981451274642307</v>
      </c>
      <c r="DD76" s="9">
        <f t="shared" si="89"/>
        <v>2.7962902549284614</v>
      </c>
      <c r="DE76" s="9">
        <f t="shared" si="90"/>
        <v>3.935085451673129</v>
      </c>
      <c r="DF76" s="9">
        <f t="shared" si="91"/>
        <v>65.17113783533766</v>
      </c>
      <c r="DG76" s="9">
        <f t="shared" si="92"/>
        <v>0.786308973172988</v>
      </c>
      <c r="DH76" s="9">
        <f t="shared" si="93"/>
        <v>32.88621646623497</v>
      </c>
    </row>
    <row r="77" spans="2:112" ht="15.75">
      <c r="B77" s="14" t="s">
        <v>127</v>
      </c>
      <c r="C77" s="17">
        <v>110055</v>
      </c>
      <c r="D77" s="6">
        <v>141</v>
      </c>
      <c r="E77" s="6">
        <v>115</v>
      </c>
      <c r="F77" s="6">
        <v>70</v>
      </c>
      <c r="G77" s="6">
        <v>89</v>
      </c>
      <c r="H77" s="6">
        <v>195</v>
      </c>
      <c r="I77" s="6">
        <v>216</v>
      </c>
      <c r="J77" s="6">
        <v>0</v>
      </c>
      <c r="K77" s="6">
        <v>63</v>
      </c>
      <c r="L77" s="6">
        <v>29</v>
      </c>
      <c r="M77" s="6">
        <v>10</v>
      </c>
      <c r="N77" s="6">
        <v>3</v>
      </c>
      <c r="O77" s="6">
        <v>45</v>
      </c>
      <c r="P77" s="6">
        <v>12</v>
      </c>
      <c r="Q77" s="6">
        <v>11</v>
      </c>
      <c r="R77" s="17">
        <v>999</v>
      </c>
      <c r="S77" s="6">
        <v>20022</v>
      </c>
      <c r="T77" s="6">
        <v>838</v>
      </c>
      <c r="U77" s="6">
        <v>71</v>
      </c>
      <c r="V77" s="6">
        <v>8108</v>
      </c>
      <c r="W77" s="6">
        <v>21425</v>
      </c>
      <c r="X77" s="6">
        <v>1</v>
      </c>
      <c r="Y77" s="17">
        <f t="shared" si="70"/>
        <v>50465</v>
      </c>
      <c r="Z77" s="6">
        <v>2</v>
      </c>
      <c r="AA77" s="6">
        <v>0</v>
      </c>
      <c r="AB77" s="6">
        <v>2</v>
      </c>
      <c r="AC77" s="6">
        <v>6</v>
      </c>
      <c r="AD77" s="16">
        <f t="shared" si="99"/>
        <v>10</v>
      </c>
      <c r="AE77" s="6">
        <v>142</v>
      </c>
      <c r="AF77" s="6">
        <v>5</v>
      </c>
      <c r="AG77" s="6">
        <v>98</v>
      </c>
      <c r="AH77" s="6">
        <v>472</v>
      </c>
      <c r="AI77" s="6">
        <v>11</v>
      </c>
      <c r="AJ77" s="6">
        <v>520</v>
      </c>
      <c r="AK77" s="6">
        <v>295</v>
      </c>
      <c r="AL77" s="6">
        <v>11</v>
      </c>
      <c r="AM77" s="6">
        <v>237</v>
      </c>
      <c r="AN77" s="6">
        <v>94</v>
      </c>
      <c r="AO77" s="6">
        <v>1</v>
      </c>
      <c r="AP77" s="6">
        <v>98</v>
      </c>
      <c r="AQ77" s="6">
        <v>986</v>
      </c>
      <c r="AR77" s="6">
        <v>0</v>
      </c>
      <c r="AS77" s="6">
        <v>754</v>
      </c>
      <c r="AT77" s="6">
        <v>99</v>
      </c>
      <c r="AU77" s="6">
        <v>3</v>
      </c>
      <c r="AV77" s="6">
        <v>337</v>
      </c>
      <c r="AW77" s="6">
        <v>2088</v>
      </c>
      <c r="AX77" s="6">
        <v>2075</v>
      </c>
      <c r="AY77" s="17">
        <v>4163</v>
      </c>
      <c r="AZ77" s="26">
        <f t="shared" si="94"/>
        <v>4163</v>
      </c>
      <c r="BA77" s="6">
        <v>198</v>
      </c>
      <c r="BB77" s="6">
        <v>2</v>
      </c>
      <c r="BC77" s="6">
        <v>115</v>
      </c>
      <c r="BD77" s="6">
        <v>92</v>
      </c>
      <c r="BE77" s="6">
        <v>8</v>
      </c>
      <c r="BF77" s="6">
        <v>13</v>
      </c>
      <c r="BG77" s="6">
        <v>33</v>
      </c>
      <c r="BH77" s="6">
        <v>290</v>
      </c>
      <c r="BI77" s="6">
        <v>171</v>
      </c>
      <c r="BJ77" s="17">
        <v>461</v>
      </c>
      <c r="BK77" s="6">
        <v>8</v>
      </c>
      <c r="BL77" s="6">
        <v>162</v>
      </c>
      <c r="BM77" s="26">
        <v>170</v>
      </c>
      <c r="BN77" s="17">
        <v>7948</v>
      </c>
      <c r="BO77" s="6">
        <v>1933</v>
      </c>
      <c r="BP77" s="6">
        <v>8866</v>
      </c>
      <c r="BQ77" s="6">
        <v>10799</v>
      </c>
      <c r="BR77" s="6">
        <v>17198</v>
      </c>
      <c r="BS77" s="6">
        <v>17842</v>
      </c>
      <c r="BT77" s="6">
        <v>35040</v>
      </c>
      <c r="BU77" s="17">
        <v>45839</v>
      </c>
      <c r="BV77" s="16">
        <f t="shared" si="71"/>
        <v>64216</v>
      </c>
      <c r="BX77" s="12">
        <f t="shared" si="72"/>
        <v>58.349007314524556</v>
      </c>
      <c r="BY77" s="9">
        <f t="shared" si="100"/>
        <v>45.85434555449548</v>
      </c>
      <c r="BZ77" s="9">
        <f t="shared" si="95"/>
        <v>3.791740493389669</v>
      </c>
      <c r="CA77" s="9">
        <f t="shared" si="96"/>
        <v>0.4188814683567307</v>
      </c>
      <c r="CB77" s="9">
        <f t="shared" si="101"/>
        <v>0.9077279542047157</v>
      </c>
      <c r="CC77" s="9">
        <f t="shared" si="97"/>
        <v>0.15446822043523695</v>
      </c>
      <c r="CD77" s="9">
        <f t="shared" si="98"/>
        <v>7.221843623642724</v>
      </c>
      <c r="CE77" s="31">
        <f t="shared" si="102"/>
        <v>4.2106219617464</v>
      </c>
      <c r="CF77" s="9">
        <f t="shared" si="73"/>
        <v>78.58633362401893</v>
      </c>
      <c r="CG77" s="9">
        <f t="shared" si="74"/>
        <v>6.498380465927495</v>
      </c>
      <c r="CH77" s="9">
        <f t="shared" si="75"/>
        <v>0.5419210165690793</v>
      </c>
      <c r="CI77" s="9">
        <f t="shared" si="76"/>
        <v>0.1759686059549022</v>
      </c>
      <c r="CJ77" s="9">
        <f t="shared" si="77"/>
        <v>0.7178896225239815</v>
      </c>
      <c r="CK77" s="9">
        <f t="shared" si="78"/>
        <v>1.5556870561853742</v>
      </c>
      <c r="CL77" s="9">
        <f t="shared" si="111"/>
        <v>0.2647315310825962</v>
      </c>
      <c r="CM77" s="9">
        <f t="shared" si="112"/>
        <v>12.376977700261618</v>
      </c>
      <c r="CN77" s="31">
        <f t="shared" si="103"/>
        <v>7.216270088451476</v>
      </c>
      <c r="CO77" s="9">
        <f t="shared" si="113"/>
        <v>39.67502229267809</v>
      </c>
      <c r="CP77" s="9">
        <f t="shared" si="114"/>
        <v>1.6605568215594966</v>
      </c>
      <c r="CQ77" s="9">
        <f t="shared" si="115"/>
        <v>41.33557911423759</v>
      </c>
      <c r="CR77" s="9">
        <f t="shared" si="104"/>
        <v>0.1406915684137521</v>
      </c>
      <c r="CS77" s="9">
        <f t="shared" si="116"/>
        <v>58.52174774596255</v>
      </c>
      <c r="CT77" s="9">
        <f t="shared" si="117"/>
        <v>72.54596553008498</v>
      </c>
      <c r="CU77" s="9">
        <f t="shared" si="105"/>
        <v>5.885178957482585</v>
      </c>
      <c r="CV77" s="9">
        <f t="shared" si="106"/>
        <v>24.093202017775642</v>
      </c>
      <c r="CW77" s="9">
        <f t="shared" si="107"/>
        <v>13.043478260869565</v>
      </c>
      <c r="CX77" s="9">
        <f t="shared" si="108"/>
        <v>4.6360797501801585</v>
      </c>
      <c r="CY77" s="9">
        <f t="shared" si="109"/>
        <v>41.79678116742734</v>
      </c>
      <c r="CZ77" s="9">
        <f t="shared" si="110"/>
        <v>10.545279846264712</v>
      </c>
      <c r="DA77" s="9">
        <f t="shared" si="118"/>
        <v>7.359956385443642</v>
      </c>
      <c r="DB77" s="9">
        <f t="shared" si="87"/>
        <v>0.9086365907955114</v>
      </c>
      <c r="DC77" s="9">
        <f t="shared" si="88"/>
        <v>1.1812275680341648</v>
      </c>
      <c r="DD77" s="9">
        <f t="shared" si="89"/>
        <v>4.0888646585798005</v>
      </c>
      <c r="DE77" s="9">
        <f t="shared" si="90"/>
        <v>5.565068493150685</v>
      </c>
      <c r="DF77" s="9">
        <f t="shared" si="91"/>
        <v>51.4273356401384</v>
      </c>
      <c r="DG77" s="9">
        <f t="shared" si="92"/>
        <v>0.8866782006920416</v>
      </c>
      <c r="DH77" s="9">
        <f t="shared" si="93"/>
        <v>46.97231833910035</v>
      </c>
    </row>
    <row r="78" spans="2:112" ht="15.75">
      <c r="B78" s="14" t="s">
        <v>128</v>
      </c>
      <c r="C78" s="17">
        <v>92398</v>
      </c>
      <c r="D78" s="6">
        <v>155</v>
      </c>
      <c r="E78" s="6">
        <v>146</v>
      </c>
      <c r="F78" s="6">
        <v>81</v>
      </c>
      <c r="G78" s="6">
        <v>102</v>
      </c>
      <c r="H78" s="6">
        <v>251</v>
      </c>
      <c r="I78" s="6">
        <v>593</v>
      </c>
      <c r="J78" s="6">
        <v>4</v>
      </c>
      <c r="K78" s="6">
        <v>99</v>
      </c>
      <c r="L78" s="6">
        <v>45</v>
      </c>
      <c r="M78" s="6">
        <v>14</v>
      </c>
      <c r="N78" s="6">
        <v>6</v>
      </c>
      <c r="O78" s="6">
        <v>46</v>
      </c>
      <c r="P78" s="6">
        <v>4</v>
      </c>
      <c r="Q78" s="6">
        <v>31</v>
      </c>
      <c r="R78" s="17">
        <v>1577</v>
      </c>
      <c r="S78" s="6">
        <v>24268</v>
      </c>
      <c r="T78" s="6">
        <v>1761</v>
      </c>
      <c r="U78" s="6">
        <v>56</v>
      </c>
      <c r="V78" s="6">
        <v>5372</v>
      </c>
      <c r="W78" s="6">
        <v>10035</v>
      </c>
      <c r="X78" s="6">
        <v>4</v>
      </c>
      <c r="Y78" s="17">
        <f t="shared" si="70"/>
        <v>41496</v>
      </c>
      <c r="Z78" s="6">
        <v>0</v>
      </c>
      <c r="AA78" s="6">
        <v>0</v>
      </c>
      <c r="AB78" s="6">
        <v>1</v>
      </c>
      <c r="AC78" s="6">
        <v>3</v>
      </c>
      <c r="AD78" s="16">
        <f t="shared" si="99"/>
        <v>4</v>
      </c>
      <c r="AE78" s="6">
        <v>91</v>
      </c>
      <c r="AF78" s="6">
        <v>3</v>
      </c>
      <c r="AG78" s="6">
        <v>94</v>
      </c>
      <c r="AH78" s="6">
        <v>419</v>
      </c>
      <c r="AI78" s="6">
        <v>5</v>
      </c>
      <c r="AJ78" s="6">
        <v>470</v>
      </c>
      <c r="AK78" s="6">
        <v>176</v>
      </c>
      <c r="AL78" s="6">
        <v>20</v>
      </c>
      <c r="AM78" s="6">
        <v>295</v>
      </c>
      <c r="AN78" s="6">
        <v>206</v>
      </c>
      <c r="AO78" s="6">
        <v>1</v>
      </c>
      <c r="AP78" s="6">
        <v>201</v>
      </c>
      <c r="AQ78" s="6">
        <v>701</v>
      </c>
      <c r="AR78" s="6">
        <v>2</v>
      </c>
      <c r="AS78" s="6">
        <v>552</v>
      </c>
      <c r="AT78" s="6">
        <v>267</v>
      </c>
      <c r="AU78" s="6">
        <v>3</v>
      </c>
      <c r="AV78" s="6">
        <v>90</v>
      </c>
      <c r="AW78" s="6">
        <v>1860</v>
      </c>
      <c r="AX78" s="6">
        <v>1736</v>
      </c>
      <c r="AY78" s="17">
        <v>3596</v>
      </c>
      <c r="AZ78" s="26">
        <f t="shared" si="94"/>
        <v>3596</v>
      </c>
      <c r="BA78" s="6">
        <v>369</v>
      </c>
      <c r="BB78" s="6">
        <v>16</v>
      </c>
      <c r="BC78" s="6">
        <v>168</v>
      </c>
      <c r="BD78" s="6">
        <v>62</v>
      </c>
      <c r="BE78" s="6">
        <v>5</v>
      </c>
      <c r="BF78" s="6">
        <v>75</v>
      </c>
      <c r="BG78" s="6">
        <v>18</v>
      </c>
      <c r="BH78" s="6">
        <v>431</v>
      </c>
      <c r="BI78" s="6">
        <v>282</v>
      </c>
      <c r="BJ78" s="17">
        <v>713</v>
      </c>
      <c r="BK78" s="6">
        <v>427</v>
      </c>
      <c r="BL78" s="6">
        <v>144</v>
      </c>
      <c r="BM78" s="26">
        <v>571</v>
      </c>
      <c r="BN78" s="17">
        <v>4612</v>
      </c>
      <c r="BO78" s="6">
        <v>1325</v>
      </c>
      <c r="BP78" s="6">
        <v>7407</v>
      </c>
      <c r="BQ78" s="6">
        <v>8732</v>
      </c>
      <c r="BR78" s="6">
        <v>15343</v>
      </c>
      <c r="BS78" s="6">
        <v>15754</v>
      </c>
      <c r="BT78" s="6">
        <v>31097</v>
      </c>
      <c r="BU78" s="17">
        <v>39829</v>
      </c>
      <c r="BV78" s="16">
        <f t="shared" si="71"/>
        <v>52569</v>
      </c>
      <c r="BX78" s="12">
        <f t="shared" si="72"/>
        <v>56.89408861663673</v>
      </c>
      <c r="BY78" s="9">
        <f t="shared" si="100"/>
        <v>44.91006298837637</v>
      </c>
      <c r="BZ78" s="9">
        <f t="shared" si="95"/>
        <v>3.89618822918245</v>
      </c>
      <c r="CA78" s="9">
        <f t="shared" si="96"/>
        <v>0.7716617242797463</v>
      </c>
      <c r="CB78" s="9">
        <f t="shared" si="101"/>
        <v>1.7067468992835344</v>
      </c>
      <c r="CC78" s="9">
        <f t="shared" si="97"/>
        <v>0.6179787441286608</v>
      </c>
      <c r="CD78" s="9">
        <f t="shared" si="98"/>
        <v>4.991450031385961</v>
      </c>
      <c r="CE78" s="31">
        <f t="shared" si="102"/>
        <v>4.667849953462197</v>
      </c>
      <c r="CF78" s="9">
        <f t="shared" si="73"/>
        <v>78.93625520744165</v>
      </c>
      <c r="CG78" s="9">
        <f t="shared" si="74"/>
        <v>6.848142441362779</v>
      </c>
      <c r="CH78" s="9">
        <f t="shared" si="75"/>
        <v>1.0861914816717075</v>
      </c>
      <c r="CI78" s="9">
        <f t="shared" si="76"/>
        <v>0.2701211740759763</v>
      </c>
      <c r="CJ78" s="9">
        <f t="shared" si="77"/>
        <v>1.3563126557476841</v>
      </c>
      <c r="CK78" s="9">
        <f t="shared" si="78"/>
        <v>2.9998668416747516</v>
      </c>
      <c r="CL78" s="9">
        <f t="shared" si="111"/>
        <v>1.0861914816717075</v>
      </c>
      <c r="CM78" s="9">
        <f t="shared" si="112"/>
        <v>8.773231372101428</v>
      </c>
      <c r="CN78" s="31">
        <f t="shared" si="103"/>
        <v>8.204455097110463</v>
      </c>
      <c r="CO78" s="9">
        <f t="shared" si="113"/>
        <v>58.48274532485059</v>
      </c>
      <c r="CP78" s="9">
        <f t="shared" si="114"/>
        <v>4.243782533256217</v>
      </c>
      <c r="CQ78" s="9">
        <f t="shared" si="115"/>
        <v>62.726527858106806</v>
      </c>
      <c r="CR78" s="9">
        <f t="shared" si="104"/>
        <v>0.1349527665317139</v>
      </c>
      <c r="CS78" s="9">
        <f t="shared" si="116"/>
        <v>37.12887989203779</v>
      </c>
      <c r="CT78" s="9">
        <f t="shared" si="117"/>
        <v>65.13273187512169</v>
      </c>
      <c r="CU78" s="9">
        <f t="shared" si="105"/>
        <v>5.228031145717464</v>
      </c>
      <c r="CV78" s="9">
        <f t="shared" si="106"/>
        <v>24.86095661846496</v>
      </c>
      <c r="CW78" s="9">
        <f t="shared" si="107"/>
        <v>13.654060066740822</v>
      </c>
      <c r="CX78" s="9">
        <f t="shared" si="108"/>
        <v>11.345939933259176</v>
      </c>
      <c r="CY78" s="9">
        <f t="shared" si="109"/>
        <v>34.899888765294776</v>
      </c>
      <c r="CZ78" s="9">
        <f t="shared" si="110"/>
        <v>10.011123470522804</v>
      </c>
      <c r="DA78" s="9">
        <f t="shared" si="118"/>
        <v>10.930972531872985</v>
      </c>
      <c r="DB78" s="9">
        <f t="shared" si="87"/>
        <v>1.5151843113487304</v>
      </c>
      <c r="DC78" s="9">
        <f t="shared" si="88"/>
        <v>2.1645490162124723</v>
      </c>
      <c r="DD78" s="9">
        <f t="shared" si="89"/>
        <v>4.978462737288686</v>
      </c>
      <c r="DE78" s="9">
        <f t="shared" si="90"/>
        <v>8.071518152876484</v>
      </c>
      <c r="DF78" s="9">
        <f t="shared" si="91"/>
        <v>53.167788349965186</v>
      </c>
      <c r="DG78" s="9">
        <f t="shared" si="92"/>
        <v>1.27639823624971</v>
      </c>
      <c r="DH78" s="9">
        <f t="shared" si="93"/>
        <v>45.13808308192156</v>
      </c>
    </row>
    <row r="79" spans="2:112" ht="15.75">
      <c r="B79" s="14" t="s">
        <v>129</v>
      </c>
      <c r="C79" s="17">
        <v>98224</v>
      </c>
      <c r="D79" s="6">
        <v>156</v>
      </c>
      <c r="E79" s="6">
        <v>43</v>
      </c>
      <c r="F79" s="6">
        <v>65</v>
      </c>
      <c r="G79" s="6">
        <v>83</v>
      </c>
      <c r="H79" s="6">
        <v>172</v>
      </c>
      <c r="I79" s="6">
        <v>370</v>
      </c>
      <c r="J79" s="6">
        <v>1</v>
      </c>
      <c r="K79" s="6">
        <v>38</v>
      </c>
      <c r="L79" s="6">
        <v>16</v>
      </c>
      <c r="M79" s="6">
        <v>7</v>
      </c>
      <c r="N79" s="6">
        <v>4</v>
      </c>
      <c r="O79" s="6">
        <v>27</v>
      </c>
      <c r="P79" s="6">
        <v>6</v>
      </c>
      <c r="Q79" s="6">
        <v>8</v>
      </c>
      <c r="R79" s="17">
        <v>996</v>
      </c>
      <c r="S79" s="6">
        <v>19233</v>
      </c>
      <c r="T79" s="6">
        <v>235</v>
      </c>
      <c r="U79" s="6">
        <v>20</v>
      </c>
      <c r="V79" s="6">
        <v>7959</v>
      </c>
      <c r="W79" s="6">
        <v>11615</v>
      </c>
      <c r="X79" s="6">
        <v>0</v>
      </c>
      <c r="Y79" s="17">
        <f t="shared" si="70"/>
        <v>39062</v>
      </c>
      <c r="Z79" s="6">
        <v>3</v>
      </c>
      <c r="AA79" s="6">
        <v>1</v>
      </c>
      <c r="AB79" s="6">
        <v>23</v>
      </c>
      <c r="AC79" s="6">
        <v>352</v>
      </c>
      <c r="AD79" s="16">
        <f t="shared" si="99"/>
        <v>379</v>
      </c>
      <c r="AE79" s="6">
        <v>77</v>
      </c>
      <c r="AF79" s="6">
        <v>0</v>
      </c>
      <c r="AG79" s="6">
        <v>99</v>
      </c>
      <c r="AH79" s="6">
        <v>240</v>
      </c>
      <c r="AI79" s="6">
        <v>4</v>
      </c>
      <c r="AJ79" s="6">
        <v>221</v>
      </c>
      <c r="AK79" s="6">
        <v>94</v>
      </c>
      <c r="AL79" s="6">
        <v>1</v>
      </c>
      <c r="AM79" s="6">
        <v>80</v>
      </c>
      <c r="AN79" s="6">
        <v>38</v>
      </c>
      <c r="AO79" s="6">
        <v>0</v>
      </c>
      <c r="AP79" s="6">
        <v>58</v>
      </c>
      <c r="AQ79" s="6">
        <v>531</v>
      </c>
      <c r="AR79" s="6">
        <v>0</v>
      </c>
      <c r="AS79" s="6">
        <v>317</v>
      </c>
      <c r="AT79" s="6">
        <v>93</v>
      </c>
      <c r="AU79" s="6">
        <v>5</v>
      </c>
      <c r="AV79" s="6">
        <v>23</v>
      </c>
      <c r="AW79" s="6">
        <v>1073</v>
      </c>
      <c r="AX79" s="6">
        <v>808</v>
      </c>
      <c r="AY79" s="17">
        <v>1881</v>
      </c>
      <c r="AZ79" s="26">
        <f t="shared" si="94"/>
        <v>1881</v>
      </c>
      <c r="BA79" s="6">
        <v>88</v>
      </c>
      <c r="BB79" s="6">
        <v>3</v>
      </c>
      <c r="BC79" s="6">
        <v>73</v>
      </c>
      <c r="BD79" s="6">
        <v>17</v>
      </c>
      <c r="BE79" s="6">
        <v>3</v>
      </c>
      <c r="BF79" s="6">
        <v>14</v>
      </c>
      <c r="BG79" s="6">
        <v>0</v>
      </c>
      <c r="BH79" s="6">
        <v>105</v>
      </c>
      <c r="BI79" s="6">
        <v>93</v>
      </c>
      <c r="BJ79" s="17">
        <v>198</v>
      </c>
      <c r="BK79" s="6">
        <v>159</v>
      </c>
      <c r="BL79" s="6">
        <v>143</v>
      </c>
      <c r="BM79" s="26">
        <v>302</v>
      </c>
      <c r="BN79" s="17">
        <v>9212</v>
      </c>
      <c r="BO79" s="6">
        <v>2125</v>
      </c>
      <c r="BP79" s="6">
        <v>11434</v>
      </c>
      <c r="BQ79" s="6">
        <v>13559</v>
      </c>
      <c r="BR79" s="6">
        <v>16545</v>
      </c>
      <c r="BS79" s="6">
        <v>16090</v>
      </c>
      <c r="BT79" s="6">
        <v>32635</v>
      </c>
      <c r="BU79" s="17">
        <v>46194</v>
      </c>
      <c r="BV79" s="16">
        <f t="shared" si="71"/>
        <v>52030</v>
      </c>
      <c r="BX79" s="12">
        <f t="shared" si="72"/>
        <v>52.97076071021339</v>
      </c>
      <c r="BY79" s="9">
        <f t="shared" si="100"/>
        <v>39.76828473692784</v>
      </c>
      <c r="BZ79" s="9">
        <f t="shared" si="95"/>
        <v>2.3008633327903567</v>
      </c>
      <c r="CA79" s="9">
        <f t="shared" si="96"/>
        <v>0.20158006189933214</v>
      </c>
      <c r="CB79" s="9">
        <f t="shared" si="101"/>
        <v>1.0140087962208828</v>
      </c>
      <c r="CC79" s="9">
        <f t="shared" si="97"/>
        <v>0.3074604984525167</v>
      </c>
      <c r="CD79" s="9">
        <f t="shared" si="98"/>
        <v>9.378563283922462</v>
      </c>
      <c r="CE79" s="31">
        <f t="shared" si="102"/>
        <v>2.502443394689689</v>
      </c>
      <c r="CF79" s="9">
        <f t="shared" si="73"/>
        <v>75.07591773976552</v>
      </c>
      <c r="CG79" s="9">
        <f t="shared" si="74"/>
        <v>4.343647895444935</v>
      </c>
      <c r="CH79" s="9">
        <f t="shared" si="75"/>
        <v>0.3152027676340573</v>
      </c>
      <c r="CI79" s="9">
        <f t="shared" si="76"/>
        <v>0.065346915241207</v>
      </c>
      <c r="CJ79" s="9">
        <f t="shared" si="77"/>
        <v>0.38054968287526425</v>
      </c>
      <c r="CK79" s="9">
        <f t="shared" si="78"/>
        <v>1.9142802229482991</v>
      </c>
      <c r="CL79" s="9">
        <f t="shared" si="111"/>
        <v>0.5804343647895445</v>
      </c>
      <c r="CM79" s="9">
        <f t="shared" si="112"/>
        <v>17.705170094176438</v>
      </c>
      <c r="CN79" s="31">
        <f t="shared" si="103"/>
        <v>4.724197578320199</v>
      </c>
      <c r="CO79" s="9">
        <f t="shared" si="113"/>
        <v>49.237110235011</v>
      </c>
      <c r="CP79" s="9">
        <f t="shared" si="114"/>
        <v>0.6016077005785674</v>
      </c>
      <c r="CQ79" s="9">
        <f t="shared" si="115"/>
        <v>49.83871793558958</v>
      </c>
      <c r="CR79" s="9">
        <f t="shared" si="104"/>
        <v>0.05120065536838871</v>
      </c>
      <c r="CS79" s="9">
        <f t="shared" si="116"/>
        <v>50.11008140904204</v>
      </c>
      <c r="CT79" s="9">
        <f t="shared" si="117"/>
        <v>59.33891897414938</v>
      </c>
      <c r="CU79" s="9">
        <f t="shared" si="105"/>
        <v>9.35672514619883</v>
      </c>
      <c r="CV79" s="9">
        <f t="shared" si="106"/>
        <v>24.720893141945773</v>
      </c>
      <c r="CW79" s="9">
        <f t="shared" si="107"/>
        <v>9.303561935140882</v>
      </c>
      <c r="CX79" s="9">
        <f t="shared" si="108"/>
        <v>5.103668261562999</v>
      </c>
      <c r="CY79" s="9">
        <f t="shared" si="109"/>
        <v>45.08240297713982</v>
      </c>
      <c r="CZ79" s="9">
        <f t="shared" si="110"/>
        <v>6.432748538011696</v>
      </c>
      <c r="DA79" s="9">
        <f t="shared" si="118"/>
        <v>5.294021827659228</v>
      </c>
      <c r="DB79" s="9">
        <f t="shared" si="87"/>
        <v>0.7126567844925884</v>
      </c>
      <c r="DC79" s="9">
        <f t="shared" si="88"/>
        <v>1.1198892327740675</v>
      </c>
      <c r="DD79" s="9">
        <f t="shared" si="89"/>
        <v>2.748819025899984</v>
      </c>
      <c r="DE79" s="9">
        <f t="shared" si="90"/>
        <v>5.270415198406619</v>
      </c>
      <c r="DF79" s="9">
        <f t="shared" si="91"/>
        <v>56.66185666185666</v>
      </c>
      <c r="DG79" s="9">
        <f t="shared" si="92"/>
        <v>0.7696007696007696</v>
      </c>
      <c r="DH79" s="9">
        <f t="shared" si="93"/>
        <v>42.56854256854257</v>
      </c>
    </row>
    <row r="80" spans="2:112" ht="15.75">
      <c r="B80" s="14" t="s">
        <v>147</v>
      </c>
      <c r="C80" s="17">
        <v>26357</v>
      </c>
      <c r="D80" s="6">
        <v>39</v>
      </c>
      <c r="E80" s="6">
        <v>24</v>
      </c>
      <c r="F80" s="6">
        <v>18</v>
      </c>
      <c r="G80" s="6">
        <v>46</v>
      </c>
      <c r="H80" s="6">
        <v>93</v>
      </c>
      <c r="I80" s="6">
        <v>240</v>
      </c>
      <c r="J80" s="6">
        <v>0</v>
      </c>
      <c r="K80" s="6">
        <v>25</v>
      </c>
      <c r="L80" s="6">
        <v>5</v>
      </c>
      <c r="M80" s="6">
        <v>5</v>
      </c>
      <c r="N80" s="6">
        <v>2</v>
      </c>
      <c r="O80" s="6">
        <v>14</v>
      </c>
      <c r="P80" s="6">
        <v>14</v>
      </c>
      <c r="Q80" s="6">
        <v>2</v>
      </c>
      <c r="R80" s="17">
        <v>527</v>
      </c>
      <c r="S80" s="6">
        <v>4479</v>
      </c>
      <c r="T80" s="6">
        <v>2</v>
      </c>
      <c r="U80" s="6">
        <v>2</v>
      </c>
      <c r="V80" s="6">
        <v>2162</v>
      </c>
      <c r="W80" s="6">
        <v>1510</v>
      </c>
      <c r="X80" s="6">
        <v>2</v>
      </c>
      <c r="Y80" s="17">
        <f t="shared" si="70"/>
        <v>8157</v>
      </c>
      <c r="Z80" s="6">
        <v>0</v>
      </c>
      <c r="AA80" s="6">
        <v>0</v>
      </c>
      <c r="AB80" s="6">
        <v>1</v>
      </c>
      <c r="AC80" s="6">
        <v>0</v>
      </c>
      <c r="AD80" s="16">
        <f t="shared" si="99"/>
        <v>1</v>
      </c>
      <c r="AE80" s="6">
        <v>28</v>
      </c>
      <c r="AF80" s="6">
        <v>1</v>
      </c>
      <c r="AG80" s="6">
        <v>79</v>
      </c>
      <c r="AH80" s="6">
        <v>220</v>
      </c>
      <c r="AI80" s="6">
        <v>2</v>
      </c>
      <c r="AJ80" s="6">
        <v>369</v>
      </c>
      <c r="AK80" s="6">
        <v>78</v>
      </c>
      <c r="AL80" s="6">
        <v>7</v>
      </c>
      <c r="AM80" s="6">
        <v>58</v>
      </c>
      <c r="AN80" s="6">
        <v>47</v>
      </c>
      <c r="AO80" s="6">
        <v>0</v>
      </c>
      <c r="AP80" s="6">
        <v>25</v>
      </c>
      <c r="AQ80" s="6">
        <v>298</v>
      </c>
      <c r="AR80" s="6">
        <v>7</v>
      </c>
      <c r="AS80" s="6">
        <v>255</v>
      </c>
      <c r="AT80" s="6">
        <v>91</v>
      </c>
      <c r="AU80" s="6">
        <v>3</v>
      </c>
      <c r="AV80" s="6">
        <v>28</v>
      </c>
      <c r="AW80" s="6">
        <v>762</v>
      </c>
      <c r="AX80" s="6">
        <v>834</v>
      </c>
      <c r="AY80" s="17">
        <v>1596</v>
      </c>
      <c r="AZ80" s="26">
        <f t="shared" si="94"/>
        <v>1596</v>
      </c>
      <c r="BA80" s="6">
        <v>46</v>
      </c>
      <c r="BB80" s="6">
        <v>9</v>
      </c>
      <c r="BC80" s="6">
        <v>53</v>
      </c>
      <c r="BD80" s="6">
        <v>34</v>
      </c>
      <c r="BE80" s="6">
        <v>0</v>
      </c>
      <c r="BF80" s="6">
        <v>9</v>
      </c>
      <c r="BG80" s="6">
        <v>1</v>
      </c>
      <c r="BH80" s="6">
        <v>80</v>
      </c>
      <c r="BI80" s="6">
        <v>72</v>
      </c>
      <c r="BJ80" s="17">
        <v>152</v>
      </c>
      <c r="BK80" s="6">
        <v>57</v>
      </c>
      <c r="BL80" s="6">
        <v>92</v>
      </c>
      <c r="BM80" s="26">
        <v>149</v>
      </c>
      <c r="BN80" s="17">
        <v>934</v>
      </c>
      <c r="BO80" s="6">
        <v>911</v>
      </c>
      <c r="BP80" s="6">
        <v>7244</v>
      </c>
      <c r="BQ80" s="6">
        <v>8155</v>
      </c>
      <c r="BR80" s="6">
        <v>3293</v>
      </c>
      <c r="BS80" s="6">
        <v>3393</v>
      </c>
      <c r="BT80" s="6">
        <v>6686</v>
      </c>
      <c r="BU80" s="17">
        <v>14841</v>
      </c>
      <c r="BV80" s="16">
        <f t="shared" si="71"/>
        <v>11516</v>
      </c>
      <c r="BX80" s="12">
        <f t="shared" si="72"/>
        <v>43.69237773646469</v>
      </c>
      <c r="BY80" s="9">
        <f t="shared" si="100"/>
        <v>30.9481352202451</v>
      </c>
      <c r="BZ80" s="9">
        <f t="shared" si="95"/>
        <v>6.059111431498273</v>
      </c>
      <c r="CA80" s="9">
        <f t="shared" si="96"/>
        <v>0.5766968926660849</v>
      </c>
      <c r="CB80" s="9">
        <f t="shared" si="101"/>
        <v>1.9994688318093863</v>
      </c>
      <c r="CC80" s="9">
        <f t="shared" si="97"/>
        <v>0.5653147171529385</v>
      </c>
      <c r="CD80" s="9">
        <f t="shared" si="98"/>
        <v>3.5436506430929167</v>
      </c>
      <c r="CE80" s="31">
        <f t="shared" si="102"/>
        <v>6.635808324164358</v>
      </c>
      <c r="CF80" s="9">
        <f t="shared" si="73"/>
        <v>70.83188607155262</v>
      </c>
      <c r="CG80" s="9">
        <f t="shared" si="74"/>
        <v>13.867662382771794</v>
      </c>
      <c r="CH80" s="9">
        <f t="shared" si="75"/>
        <v>0.9465092045849253</v>
      </c>
      <c r="CI80" s="9">
        <f t="shared" si="76"/>
        <v>0.3733935394234109</v>
      </c>
      <c r="CJ80" s="9">
        <f t="shared" si="77"/>
        <v>1.3199027440083362</v>
      </c>
      <c r="CK80" s="9">
        <f t="shared" si="78"/>
        <v>4.57624175060785</v>
      </c>
      <c r="CL80" s="9">
        <f t="shared" si="111"/>
        <v>1.2938520319555402</v>
      </c>
      <c r="CM80" s="9">
        <f t="shared" si="112"/>
        <v>8.110455019103856</v>
      </c>
      <c r="CN80" s="31">
        <f t="shared" si="103"/>
        <v>15.18756512678013</v>
      </c>
      <c r="CO80" s="9">
        <f t="shared" si="113"/>
        <v>54.90989334314086</v>
      </c>
      <c r="CP80" s="9">
        <f t="shared" si="114"/>
        <v>0.0245188181929631</v>
      </c>
      <c r="CQ80" s="9">
        <f t="shared" si="115"/>
        <v>54.934412161333825</v>
      </c>
      <c r="CR80" s="9">
        <f t="shared" si="104"/>
        <v>0.0245188181929631</v>
      </c>
      <c r="CS80" s="9">
        <f t="shared" si="116"/>
        <v>45.01655020228025</v>
      </c>
      <c r="CT80" s="9">
        <f t="shared" si="117"/>
        <v>41.12200435729847</v>
      </c>
      <c r="CU80" s="9">
        <f t="shared" si="105"/>
        <v>6.7669172932330826</v>
      </c>
      <c r="CV80" s="9">
        <f t="shared" si="106"/>
        <v>37.03007518796993</v>
      </c>
      <c r="CW80" s="9">
        <f t="shared" si="107"/>
        <v>8.959899749373433</v>
      </c>
      <c r="CX80" s="9">
        <f t="shared" si="108"/>
        <v>4.511278195488721</v>
      </c>
      <c r="CY80" s="9">
        <f t="shared" si="109"/>
        <v>35.08771929824561</v>
      </c>
      <c r="CZ80" s="9">
        <f t="shared" si="110"/>
        <v>7.644110275689223</v>
      </c>
      <c r="DA80" s="9">
        <f t="shared" si="118"/>
        <v>14.038016466213909</v>
      </c>
      <c r="DB80" s="9">
        <f t="shared" si="87"/>
        <v>1.8970292521910688</v>
      </c>
      <c r="DC80" s="9">
        <f t="shared" si="88"/>
        <v>2.655840953067496</v>
      </c>
      <c r="DD80" s="9">
        <f t="shared" si="89"/>
        <v>5.311681906134992</v>
      </c>
      <c r="DE80" s="9">
        <f t="shared" si="90"/>
        <v>13.909661980257255</v>
      </c>
      <c r="DF80" s="9">
        <f t="shared" si="91"/>
        <v>48.16933638443936</v>
      </c>
      <c r="DG80" s="9">
        <f t="shared" si="92"/>
        <v>1.6590389016018305</v>
      </c>
      <c r="DH80" s="9">
        <f t="shared" si="93"/>
        <v>50.11441647597255</v>
      </c>
    </row>
    <row r="81" spans="2:112" ht="15.75">
      <c r="B81" s="14" t="s">
        <v>148</v>
      </c>
      <c r="C81" s="17">
        <v>83090</v>
      </c>
      <c r="D81" s="6">
        <v>99</v>
      </c>
      <c r="E81" s="6">
        <v>71</v>
      </c>
      <c r="F81" s="6">
        <v>24</v>
      </c>
      <c r="G81" s="6">
        <v>133</v>
      </c>
      <c r="H81" s="6">
        <v>224</v>
      </c>
      <c r="I81" s="6">
        <v>311</v>
      </c>
      <c r="J81" s="6">
        <v>9</v>
      </c>
      <c r="K81" s="6">
        <v>115</v>
      </c>
      <c r="L81" s="6">
        <v>40</v>
      </c>
      <c r="M81" s="6">
        <v>24</v>
      </c>
      <c r="N81" s="6">
        <v>10</v>
      </c>
      <c r="O81" s="6">
        <v>58</v>
      </c>
      <c r="P81" s="6">
        <v>20</v>
      </c>
      <c r="Q81" s="6">
        <v>39</v>
      </c>
      <c r="R81" s="17">
        <v>1177</v>
      </c>
      <c r="S81" s="6">
        <v>9020</v>
      </c>
      <c r="T81" s="6">
        <v>15</v>
      </c>
      <c r="U81" s="6">
        <v>16</v>
      </c>
      <c r="V81" s="6">
        <v>3767</v>
      </c>
      <c r="W81" s="6">
        <v>4928</v>
      </c>
      <c r="X81" s="6">
        <v>10</v>
      </c>
      <c r="Y81" s="17">
        <f t="shared" si="70"/>
        <v>17756</v>
      </c>
      <c r="Z81" s="6">
        <v>0</v>
      </c>
      <c r="AA81" s="6">
        <v>0</v>
      </c>
      <c r="AB81" s="6">
        <v>0</v>
      </c>
      <c r="AC81" s="6">
        <v>4</v>
      </c>
      <c r="AD81" s="16">
        <f t="shared" si="99"/>
        <v>4</v>
      </c>
      <c r="AE81" s="6">
        <v>193</v>
      </c>
      <c r="AF81" s="6">
        <v>2</v>
      </c>
      <c r="AG81" s="6">
        <v>459</v>
      </c>
      <c r="AH81" s="6">
        <v>586</v>
      </c>
      <c r="AI81" s="6">
        <v>0</v>
      </c>
      <c r="AJ81" s="6">
        <v>728</v>
      </c>
      <c r="AK81" s="6">
        <v>285</v>
      </c>
      <c r="AL81" s="6">
        <v>12</v>
      </c>
      <c r="AM81" s="6">
        <v>305</v>
      </c>
      <c r="AN81" s="6">
        <v>582</v>
      </c>
      <c r="AO81" s="6">
        <v>47</v>
      </c>
      <c r="AP81" s="6">
        <v>1317</v>
      </c>
      <c r="AQ81" s="6">
        <v>864</v>
      </c>
      <c r="AR81" s="6">
        <v>4</v>
      </c>
      <c r="AS81" s="6">
        <v>1285</v>
      </c>
      <c r="AT81" s="6">
        <v>286</v>
      </c>
      <c r="AU81" s="6">
        <v>2</v>
      </c>
      <c r="AV81" s="6">
        <v>169</v>
      </c>
      <c r="AW81" s="6">
        <v>2796</v>
      </c>
      <c r="AX81" s="6">
        <v>4330</v>
      </c>
      <c r="AY81" s="17">
        <v>7126</v>
      </c>
      <c r="AZ81" s="26">
        <f t="shared" si="94"/>
        <v>7126</v>
      </c>
      <c r="BA81" s="6">
        <v>563</v>
      </c>
      <c r="BB81" s="6">
        <v>28</v>
      </c>
      <c r="BC81" s="6">
        <v>336</v>
      </c>
      <c r="BD81" s="6">
        <v>118</v>
      </c>
      <c r="BE81" s="6">
        <v>5</v>
      </c>
      <c r="BF81" s="6">
        <v>164</v>
      </c>
      <c r="BG81" s="6">
        <v>14</v>
      </c>
      <c r="BH81" s="6">
        <v>681</v>
      </c>
      <c r="BI81" s="6">
        <v>547</v>
      </c>
      <c r="BJ81" s="17">
        <v>1228</v>
      </c>
      <c r="BK81" s="6">
        <v>98</v>
      </c>
      <c r="BL81" s="6">
        <v>309</v>
      </c>
      <c r="BM81" s="26">
        <v>407</v>
      </c>
      <c r="BN81" s="17">
        <v>9860</v>
      </c>
      <c r="BO81" s="6">
        <v>1706</v>
      </c>
      <c r="BP81" s="6">
        <v>17416</v>
      </c>
      <c r="BQ81" s="6">
        <v>19122</v>
      </c>
      <c r="BR81" s="6">
        <v>12841</v>
      </c>
      <c r="BS81" s="6">
        <v>13569</v>
      </c>
      <c r="BT81" s="6">
        <v>26410</v>
      </c>
      <c r="BU81" s="17">
        <v>45532</v>
      </c>
      <c r="BV81" s="16">
        <f t="shared" si="71"/>
        <v>37558</v>
      </c>
      <c r="BX81" s="12">
        <f t="shared" si="72"/>
        <v>45.20158863882537</v>
      </c>
      <c r="BY81" s="9">
        <f t="shared" si="100"/>
        <v>21.36959922975087</v>
      </c>
      <c r="BZ81" s="9">
        <f t="shared" si="95"/>
        <v>8.581056685521723</v>
      </c>
      <c r="CA81" s="9">
        <f t="shared" si="96"/>
        <v>1.4779155132988326</v>
      </c>
      <c r="CB81" s="9">
        <f t="shared" si="101"/>
        <v>1.4165362859549886</v>
      </c>
      <c r="CC81" s="9">
        <f t="shared" si="97"/>
        <v>0.4898303044891082</v>
      </c>
      <c r="CD81" s="9">
        <f t="shared" si="98"/>
        <v>11.866650619809844</v>
      </c>
      <c r="CE81" s="31">
        <f t="shared" si="102"/>
        <v>10.058972198820555</v>
      </c>
      <c r="CF81" s="9">
        <f t="shared" si="73"/>
        <v>47.276212790883434</v>
      </c>
      <c r="CG81" s="9">
        <f t="shared" si="74"/>
        <v>18.9839714574791</v>
      </c>
      <c r="CH81" s="9">
        <f t="shared" si="75"/>
        <v>2.505458224612599</v>
      </c>
      <c r="CI81" s="9">
        <f t="shared" si="76"/>
        <v>0.7641514457638852</v>
      </c>
      <c r="CJ81" s="9">
        <f t="shared" si="77"/>
        <v>3.2696096703764845</v>
      </c>
      <c r="CK81" s="9">
        <f t="shared" si="78"/>
        <v>3.133819692209383</v>
      </c>
      <c r="CL81" s="9">
        <f t="shared" si="111"/>
        <v>1.0836572767453005</v>
      </c>
      <c r="CM81" s="9">
        <f t="shared" si="112"/>
        <v>26.2527291123063</v>
      </c>
      <c r="CN81" s="31">
        <f t="shared" si="103"/>
        <v>22.253581127855586</v>
      </c>
      <c r="CO81" s="9">
        <f t="shared" si="113"/>
        <v>50.79972966884433</v>
      </c>
      <c r="CP81" s="9">
        <f t="shared" si="114"/>
        <v>0.08447848614552828</v>
      </c>
      <c r="CQ81" s="9">
        <f t="shared" si="115"/>
        <v>50.884208154989864</v>
      </c>
      <c r="CR81" s="9">
        <f t="shared" si="104"/>
        <v>0.09011038522189682</v>
      </c>
      <c r="CS81" s="9">
        <f t="shared" si="116"/>
        <v>48.96936246902456</v>
      </c>
      <c r="CT81" s="9">
        <f t="shared" si="117"/>
        <v>56.676250718803914</v>
      </c>
      <c r="CU81" s="9">
        <f t="shared" si="105"/>
        <v>9.177659275891104</v>
      </c>
      <c r="CV81" s="9">
        <f t="shared" si="106"/>
        <v>18.439517260735336</v>
      </c>
      <c r="CW81" s="9">
        <f t="shared" si="107"/>
        <v>8.447937131630647</v>
      </c>
      <c r="CX81" s="9">
        <f t="shared" si="108"/>
        <v>27.308447937131632</v>
      </c>
      <c r="CY81" s="9">
        <f t="shared" si="109"/>
        <v>30.213303396014595</v>
      </c>
      <c r="CZ81" s="9">
        <f t="shared" si="110"/>
        <v>6.413134998596688</v>
      </c>
      <c r="DA81" s="9">
        <f t="shared" si="118"/>
        <v>18.173065350824405</v>
      </c>
      <c r="DB81" s="9">
        <f t="shared" si="87"/>
        <v>2.8884342279456012</v>
      </c>
      <c r="DC81" s="9">
        <f t="shared" si="88"/>
        <v>4.091948489589601</v>
      </c>
      <c r="DD81" s="9">
        <f t="shared" si="89"/>
        <v>6.980382717535203</v>
      </c>
      <c r="DE81" s="9">
        <f t="shared" si="90"/>
        <v>8.48163574403635</v>
      </c>
      <c r="DF81" s="9">
        <f t="shared" si="91"/>
        <v>41.620780464448174</v>
      </c>
      <c r="DG81" s="9">
        <f t="shared" si="92"/>
        <v>1.1970313622216904</v>
      </c>
      <c r="DH81" s="9">
        <f t="shared" si="93"/>
        <v>57.0146037826191</v>
      </c>
    </row>
    <row r="82" spans="1:112" s="3" customFormat="1" ht="15.75">
      <c r="A82" s="40"/>
      <c r="B82" s="14" t="s">
        <v>150</v>
      </c>
      <c r="C82" s="17">
        <v>21387</v>
      </c>
      <c r="D82" s="6">
        <v>57</v>
      </c>
      <c r="E82" s="6">
        <v>12</v>
      </c>
      <c r="F82" s="6">
        <v>10</v>
      </c>
      <c r="G82" s="6">
        <v>50</v>
      </c>
      <c r="H82" s="6">
        <v>64</v>
      </c>
      <c r="I82" s="6">
        <v>17</v>
      </c>
      <c r="J82" s="6">
        <v>0</v>
      </c>
      <c r="K82" s="6">
        <v>3</v>
      </c>
      <c r="L82" s="6">
        <v>4</v>
      </c>
      <c r="M82" s="6">
        <v>2</v>
      </c>
      <c r="N82" s="6">
        <v>2</v>
      </c>
      <c r="O82" s="6">
        <v>24</v>
      </c>
      <c r="P82" s="6">
        <v>1</v>
      </c>
      <c r="Q82" s="6">
        <v>4</v>
      </c>
      <c r="R82" s="17">
        <v>250</v>
      </c>
      <c r="S82" s="6">
        <v>6343</v>
      </c>
      <c r="T82" s="6">
        <v>2</v>
      </c>
      <c r="U82" s="6">
        <v>1</v>
      </c>
      <c r="V82" s="6">
        <v>3256</v>
      </c>
      <c r="W82" s="6">
        <v>1359</v>
      </c>
      <c r="X82" s="6">
        <v>0</v>
      </c>
      <c r="Y82" s="17">
        <f t="shared" si="70"/>
        <v>10961</v>
      </c>
      <c r="Z82" s="6">
        <v>0</v>
      </c>
      <c r="AA82" s="6">
        <v>0</v>
      </c>
      <c r="AB82" s="6">
        <v>1</v>
      </c>
      <c r="AC82" s="6">
        <v>0</v>
      </c>
      <c r="AD82" s="16">
        <f t="shared" si="99"/>
        <v>1</v>
      </c>
      <c r="AE82" s="6">
        <v>7</v>
      </c>
      <c r="AF82" s="6">
        <v>2</v>
      </c>
      <c r="AG82" s="6">
        <v>20</v>
      </c>
      <c r="AH82" s="6">
        <v>137</v>
      </c>
      <c r="AI82" s="6">
        <v>1</v>
      </c>
      <c r="AJ82" s="6">
        <v>74</v>
      </c>
      <c r="AK82" s="6">
        <v>20</v>
      </c>
      <c r="AL82" s="6">
        <v>0</v>
      </c>
      <c r="AM82" s="6">
        <v>8</v>
      </c>
      <c r="AN82" s="6">
        <v>13</v>
      </c>
      <c r="AO82" s="6">
        <v>0</v>
      </c>
      <c r="AP82" s="6">
        <v>11</v>
      </c>
      <c r="AQ82" s="6">
        <v>167</v>
      </c>
      <c r="AR82" s="6">
        <v>0</v>
      </c>
      <c r="AS82" s="6">
        <v>159</v>
      </c>
      <c r="AT82" s="6">
        <v>43</v>
      </c>
      <c r="AU82" s="6">
        <v>1</v>
      </c>
      <c r="AV82" s="6">
        <v>46</v>
      </c>
      <c r="AW82" s="6">
        <v>387</v>
      </c>
      <c r="AX82" s="6">
        <v>322</v>
      </c>
      <c r="AY82" s="17">
        <v>709</v>
      </c>
      <c r="AZ82" s="26">
        <f t="shared" si="94"/>
        <v>709</v>
      </c>
      <c r="BA82" s="6">
        <v>26</v>
      </c>
      <c r="BB82" s="6">
        <v>0</v>
      </c>
      <c r="BC82" s="6">
        <v>19</v>
      </c>
      <c r="BD82" s="6">
        <v>1</v>
      </c>
      <c r="BE82" s="6">
        <v>6</v>
      </c>
      <c r="BF82" s="6">
        <v>6</v>
      </c>
      <c r="BG82" s="6">
        <v>3</v>
      </c>
      <c r="BH82" s="6">
        <v>27</v>
      </c>
      <c r="BI82" s="6">
        <v>34</v>
      </c>
      <c r="BJ82" s="17">
        <v>61</v>
      </c>
      <c r="BK82" s="6">
        <v>4</v>
      </c>
      <c r="BL82" s="6">
        <v>18</v>
      </c>
      <c r="BM82" s="26">
        <v>22</v>
      </c>
      <c r="BN82" s="17">
        <v>275</v>
      </c>
      <c r="BO82" s="6">
        <v>186</v>
      </c>
      <c r="BP82" s="6">
        <v>2603</v>
      </c>
      <c r="BQ82" s="6">
        <v>2789</v>
      </c>
      <c r="BR82" s="6">
        <v>3178</v>
      </c>
      <c r="BS82" s="6">
        <v>3141</v>
      </c>
      <c r="BT82" s="6">
        <v>6319</v>
      </c>
      <c r="BU82" s="17">
        <v>9108</v>
      </c>
      <c r="BV82" s="16">
        <f t="shared" si="71"/>
        <v>12279</v>
      </c>
      <c r="BW82" s="16"/>
      <c r="BX82" s="12">
        <f t="shared" si="72"/>
        <v>57.41338196100435</v>
      </c>
      <c r="BY82" s="9">
        <f t="shared" si="100"/>
        <v>51.250759807359614</v>
      </c>
      <c r="BZ82" s="9">
        <f t="shared" si="95"/>
        <v>3.3197736943002756</v>
      </c>
      <c r="CA82" s="9">
        <f t="shared" si="96"/>
        <v>0.28521999345396737</v>
      </c>
      <c r="CB82" s="9">
        <f t="shared" si="101"/>
        <v>1.1689343994015056</v>
      </c>
      <c r="CC82" s="9">
        <f t="shared" si="97"/>
        <v>0.1028662271473325</v>
      </c>
      <c r="CD82" s="9">
        <f t="shared" si="98"/>
        <v>1.2858278393416562</v>
      </c>
      <c r="CE82" s="31">
        <f t="shared" si="102"/>
        <v>3.604993687754243</v>
      </c>
      <c r="CF82" s="9">
        <f t="shared" si="73"/>
        <v>89.26622689144067</v>
      </c>
      <c r="CG82" s="9">
        <f t="shared" si="74"/>
        <v>5.782229823275511</v>
      </c>
      <c r="CH82" s="9">
        <f t="shared" si="75"/>
        <v>0.3909113119960909</v>
      </c>
      <c r="CI82" s="9">
        <f t="shared" si="76"/>
        <v>0.10587181366560794</v>
      </c>
      <c r="CJ82" s="9">
        <f t="shared" si="77"/>
        <v>0.49678312566169885</v>
      </c>
      <c r="CK82" s="9">
        <f t="shared" si="78"/>
        <v>2.0359964166463067</v>
      </c>
      <c r="CL82" s="9">
        <f t="shared" si="111"/>
        <v>0.17916768466487498</v>
      </c>
      <c r="CM82" s="9">
        <f t="shared" si="112"/>
        <v>2.239596058310937</v>
      </c>
      <c r="CN82" s="31">
        <f t="shared" si="103"/>
        <v>6.27901294893721</v>
      </c>
      <c r="CO82" s="9">
        <f t="shared" si="113"/>
        <v>57.86880759054831</v>
      </c>
      <c r="CP82" s="9">
        <f t="shared" si="114"/>
        <v>0.018246510354894625</v>
      </c>
      <c r="CQ82" s="9">
        <f t="shared" si="115"/>
        <v>57.8870541009032</v>
      </c>
      <c r="CR82" s="9">
        <f t="shared" si="104"/>
        <v>0.009123255177447312</v>
      </c>
      <c r="CS82" s="9">
        <f t="shared" si="116"/>
        <v>42.10382264391935</v>
      </c>
      <c r="CT82" s="9">
        <f t="shared" si="117"/>
        <v>29.447453954496204</v>
      </c>
      <c r="CU82" s="9">
        <f t="shared" si="105"/>
        <v>4.090267983074753</v>
      </c>
      <c r="CV82" s="9">
        <f t="shared" si="106"/>
        <v>29.90126939351199</v>
      </c>
      <c r="CW82" s="9">
        <f t="shared" si="107"/>
        <v>3.9492242595204514</v>
      </c>
      <c r="CX82" s="9">
        <f t="shared" si="108"/>
        <v>3.385049365303244</v>
      </c>
      <c r="CY82" s="9">
        <f t="shared" si="109"/>
        <v>45.9802538787024</v>
      </c>
      <c r="CZ82" s="9">
        <f t="shared" si="110"/>
        <v>12.693935119887165</v>
      </c>
      <c r="DA82" s="9">
        <f t="shared" si="118"/>
        <v>15.429934072099874</v>
      </c>
      <c r="DB82" s="9">
        <f t="shared" si="87"/>
        <v>0.9351475195212045</v>
      </c>
      <c r="DC82" s="9">
        <f t="shared" si="88"/>
        <v>1.870295039042409</v>
      </c>
      <c r="DD82" s="9">
        <f t="shared" si="89"/>
        <v>11.221770234254453</v>
      </c>
      <c r="DE82" s="9">
        <f t="shared" si="90"/>
        <v>10.128184839373318</v>
      </c>
      <c r="DF82" s="9">
        <f t="shared" si="91"/>
        <v>53.76623376623376</v>
      </c>
      <c r="DG82" s="9">
        <f t="shared" si="92"/>
        <v>1.2987012987012987</v>
      </c>
      <c r="DH82" s="9">
        <f t="shared" si="93"/>
        <v>44.54545454545455</v>
      </c>
    </row>
    <row r="83" spans="2:112" ht="15.75">
      <c r="B83" s="14" t="s">
        <v>149</v>
      </c>
      <c r="C83" s="17">
        <v>39121</v>
      </c>
      <c r="D83" s="6">
        <v>102</v>
      </c>
      <c r="E83" s="6">
        <v>21</v>
      </c>
      <c r="F83" s="6">
        <v>31</v>
      </c>
      <c r="G83" s="6">
        <v>109</v>
      </c>
      <c r="H83" s="6">
        <v>147</v>
      </c>
      <c r="I83" s="6">
        <v>160</v>
      </c>
      <c r="J83" s="6">
        <v>0</v>
      </c>
      <c r="K83" s="6">
        <v>14</v>
      </c>
      <c r="L83" s="6">
        <v>9</v>
      </c>
      <c r="M83" s="6">
        <v>4</v>
      </c>
      <c r="N83" s="6">
        <v>7</v>
      </c>
      <c r="O83" s="6">
        <v>28</v>
      </c>
      <c r="P83" s="6">
        <v>7</v>
      </c>
      <c r="Q83" s="6">
        <v>7</v>
      </c>
      <c r="R83" s="17">
        <v>646</v>
      </c>
      <c r="S83" s="6">
        <v>6898</v>
      </c>
      <c r="T83" s="6">
        <v>33</v>
      </c>
      <c r="U83" s="6">
        <v>3</v>
      </c>
      <c r="V83" s="6">
        <v>2641</v>
      </c>
      <c r="W83" s="6">
        <v>3532</v>
      </c>
      <c r="X83" s="6">
        <v>0</v>
      </c>
      <c r="Y83" s="17">
        <f t="shared" si="70"/>
        <v>13107</v>
      </c>
      <c r="Z83" s="6">
        <v>0</v>
      </c>
      <c r="AA83" s="6">
        <v>0</v>
      </c>
      <c r="AB83" s="6">
        <v>0</v>
      </c>
      <c r="AC83" s="6">
        <v>0</v>
      </c>
      <c r="AD83" s="16">
        <f t="shared" si="99"/>
        <v>0</v>
      </c>
      <c r="AE83" s="6">
        <v>21</v>
      </c>
      <c r="AF83" s="6">
        <v>1</v>
      </c>
      <c r="AG83" s="6">
        <v>87</v>
      </c>
      <c r="AH83" s="6">
        <v>271</v>
      </c>
      <c r="AI83" s="6">
        <v>9</v>
      </c>
      <c r="AJ83" s="6">
        <v>230</v>
      </c>
      <c r="AK83" s="6">
        <v>80</v>
      </c>
      <c r="AL83" s="6">
        <v>1</v>
      </c>
      <c r="AM83" s="6">
        <v>63</v>
      </c>
      <c r="AN83" s="6">
        <v>77</v>
      </c>
      <c r="AO83" s="6">
        <v>0</v>
      </c>
      <c r="AP83" s="6">
        <v>111</v>
      </c>
      <c r="AQ83" s="6">
        <v>260</v>
      </c>
      <c r="AR83" s="6">
        <v>1</v>
      </c>
      <c r="AS83" s="6">
        <v>200</v>
      </c>
      <c r="AT83" s="6">
        <v>48</v>
      </c>
      <c r="AU83" s="6">
        <v>0</v>
      </c>
      <c r="AV83" s="6">
        <v>40</v>
      </c>
      <c r="AW83" s="6">
        <v>757</v>
      </c>
      <c r="AX83" s="6">
        <v>743</v>
      </c>
      <c r="AY83" s="17">
        <v>1500</v>
      </c>
      <c r="AZ83" s="26">
        <f t="shared" si="94"/>
        <v>1500</v>
      </c>
      <c r="BA83" s="6">
        <v>88</v>
      </c>
      <c r="BB83" s="6">
        <v>3</v>
      </c>
      <c r="BC83" s="6">
        <v>65</v>
      </c>
      <c r="BD83" s="6">
        <v>1</v>
      </c>
      <c r="BE83" s="6">
        <v>32</v>
      </c>
      <c r="BF83" s="6">
        <v>57</v>
      </c>
      <c r="BG83" s="6">
        <v>2</v>
      </c>
      <c r="BH83" s="6">
        <v>89</v>
      </c>
      <c r="BI83" s="6">
        <v>159</v>
      </c>
      <c r="BJ83" s="17">
        <v>248</v>
      </c>
      <c r="BK83" s="6">
        <v>22</v>
      </c>
      <c r="BL83" s="6">
        <v>72</v>
      </c>
      <c r="BM83" s="26">
        <v>92</v>
      </c>
      <c r="BN83" s="17">
        <v>880</v>
      </c>
      <c r="BO83" s="6">
        <v>578</v>
      </c>
      <c r="BP83" s="6">
        <v>10061</v>
      </c>
      <c r="BQ83" s="6">
        <v>10639</v>
      </c>
      <c r="BR83" s="6">
        <v>5869</v>
      </c>
      <c r="BS83" s="6">
        <v>6138</v>
      </c>
      <c r="BT83" s="6">
        <v>12007</v>
      </c>
      <c r="BU83" s="17">
        <v>22646</v>
      </c>
      <c r="BV83" s="16">
        <f t="shared" si="71"/>
        <v>16475</v>
      </c>
      <c r="BX83" s="12">
        <f t="shared" si="72"/>
        <v>42.11293167352573</v>
      </c>
      <c r="BY83" s="9">
        <f t="shared" si="100"/>
        <v>33.5037447917998</v>
      </c>
      <c r="BZ83" s="9">
        <f t="shared" si="95"/>
        <v>3.8342578154955143</v>
      </c>
      <c r="CA83" s="9">
        <f t="shared" si="96"/>
        <v>0.6339306254952582</v>
      </c>
      <c r="CB83" s="9">
        <f t="shared" si="101"/>
        <v>1.6512870325400681</v>
      </c>
      <c r="CC83" s="9">
        <f t="shared" si="97"/>
        <v>0.23516781268372483</v>
      </c>
      <c r="CD83" s="9">
        <f t="shared" si="98"/>
        <v>2.2494312517573682</v>
      </c>
      <c r="CE83" s="31">
        <f t="shared" si="102"/>
        <v>4.468188440990772</v>
      </c>
      <c r="CF83" s="9">
        <f t="shared" si="73"/>
        <v>79.55690440060698</v>
      </c>
      <c r="CG83" s="9">
        <f t="shared" si="74"/>
        <v>9.104704097116842</v>
      </c>
      <c r="CH83" s="9">
        <f t="shared" si="75"/>
        <v>0.9590288315629741</v>
      </c>
      <c r="CI83" s="9">
        <f t="shared" si="76"/>
        <v>0.5462822458270106</v>
      </c>
      <c r="CJ83" s="9">
        <f t="shared" si="77"/>
        <v>1.505311077389985</v>
      </c>
      <c r="CK83" s="9">
        <f t="shared" si="78"/>
        <v>3.9210925644916537</v>
      </c>
      <c r="CL83" s="9">
        <f t="shared" si="111"/>
        <v>0.5584218512898331</v>
      </c>
      <c r="CM83" s="9">
        <f t="shared" si="112"/>
        <v>5.341426403641882</v>
      </c>
      <c r="CN83" s="31">
        <f t="shared" si="103"/>
        <v>10.610015174506827</v>
      </c>
      <c r="CO83" s="9">
        <f t="shared" si="113"/>
        <v>52.62836652170596</v>
      </c>
      <c r="CP83" s="9">
        <f t="shared" si="114"/>
        <v>0.25177386129549095</v>
      </c>
      <c r="CQ83" s="9">
        <f t="shared" si="115"/>
        <v>52.880140383001454</v>
      </c>
      <c r="CR83" s="9">
        <f t="shared" si="104"/>
        <v>0.02288853284504463</v>
      </c>
      <c r="CS83" s="9">
        <f t="shared" si="116"/>
        <v>47.0969710841535</v>
      </c>
      <c r="CT83" s="9">
        <f t="shared" si="117"/>
        <v>57.21691236027864</v>
      </c>
      <c r="CU83" s="9">
        <f t="shared" si="105"/>
        <v>7.2666666666666675</v>
      </c>
      <c r="CV83" s="9">
        <f t="shared" si="106"/>
        <v>34</v>
      </c>
      <c r="CW83" s="9">
        <f t="shared" si="107"/>
        <v>9.6</v>
      </c>
      <c r="CX83" s="9">
        <f t="shared" si="108"/>
        <v>12.533333333333333</v>
      </c>
      <c r="CY83" s="9">
        <f t="shared" si="109"/>
        <v>30.733333333333334</v>
      </c>
      <c r="CZ83" s="9">
        <f t="shared" si="110"/>
        <v>5.866666666666666</v>
      </c>
      <c r="DA83" s="9">
        <f t="shared" si="118"/>
        <v>13.547710948084148</v>
      </c>
      <c r="DB83" s="9">
        <f t="shared" si="87"/>
        <v>1.0224687507988037</v>
      </c>
      <c r="DC83" s="9">
        <f t="shared" si="88"/>
        <v>2.8117890646967103</v>
      </c>
      <c r="DD83" s="9">
        <f t="shared" si="89"/>
        <v>7.157281255591625</v>
      </c>
      <c r="DE83" s="9">
        <f t="shared" si="90"/>
        <v>12.242858332639294</v>
      </c>
      <c r="DF83" s="9">
        <f t="shared" si="91"/>
        <v>48.39816933638444</v>
      </c>
      <c r="DG83" s="9">
        <f t="shared" si="92"/>
        <v>2.688787185354691</v>
      </c>
      <c r="DH83" s="9">
        <f t="shared" si="93"/>
        <v>48.79862700228833</v>
      </c>
    </row>
    <row r="84" spans="1:112" s="3" customFormat="1" ht="15.75">
      <c r="A84" s="40"/>
      <c r="B84" s="14" t="s">
        <v>151</v>
      </c>
      <c r="C84" s="17">
        <v>23970</v>
      </c>
      <c r="D84" s="6">
        <v>68</v>
      </c>
      <c r="E84" s="6">
        <v>5</v>
      </c>
      <c r="F84" s="6">
        <v>15</v>
      </c>
      <c r="G84" s="6">
        <v>38</v>
      </c>
      <c r="H84" s="6">
        <v>76</v>
      </c>
      <c r="I84" s="6">
        <v>7</v>
      </c>
      <c r="J84" s="6">
        <v>1</v>
      </c>
      <c r="K84" s="6">
        <v>0</v>
      </c>
      <c r="L84" s="6">
        <v>1</v>
      </c>
      <c r="M84" s="6">
        <v>2</v>
      </c>
      <c r="N84" s="6">
        <v>2</v>
      </c>
      <c r="O84" s="6">
        <v>21</v>
      </c>
      <c r="P84" s="6">
        <v>2</v>
      </c>
      <c r="Q84" s="6">
        <v>4</v>
      </c>
      <c r="R84" s="17">
        <v>242</v>
      </c>
      <c r="S84" s="6">
        <v>4991</v>
      </c>
      <c r="T84" s="6">
        <v>7</v>
      </c>
      <c r="U84" s="6">
        <v>0</v>
      </c>
      <c r="V84" s="6">
        <v>538</v>
      </c>
      <c r="W84" s="6">
        <v>1476</v>
      </c>
      <c r="X84" s="6">
        <v>0</v>
      </c>
      <c r="Y84" s="17">
        <f t="shared" si="70"/>
        <v>7012</v>
      </c>
      <c r="Z84" s="6">
        <v>0</v>
      </c>
      <c r="AA84" s="6">
        <v>0</v>
      </c>
      <c r="AB84" s="6">
        <v>0</v>
      </c>
      <c r="AC84" s="6">
        <v>0</v>
      </c>
      <c r="AD84" s="16">
        <f t="shared" si="99"/>
        <v>0</v>
      </c>
      <c r="AE84" s="6">
        <v>11</v>
      </c>
      <c r="AF84" s="6">
        <v>0</v>
      </c>
      <c r="AG84" s="6">
        <v>10</v>
      </c>
      <c r="AH84" s="6">
        <v>216</v>
      </c>
      <c r="AI84" s="6">
        <v>0</v>
      </c>
      <c r="AJ84" s="6">
        <v>71</v>
      </c>
      <c r="AK84" s="6">
        <v>35</v>
      </c>
      <c r="AL84" s="6">
        <v>0</v>
      </c>
      <c r="AM84" s="6">
        <v>10</v>
      </c>
      <c r="AN84" s="6">
        <v>67</v>
      </c>
      <c r="AO84" s="6">
        <v>0</v>
      </c>
      <c r="AP84" s="6">
        <v>33</v>
      </c>
      <c r="AQ84" s="6">
        <v>237</v>
      </c>
      <c r="AR84" s="6">
        <v>0</v>
      </c>
      <c r="AS84" s="6">
        <v>148</v>
      </c>
      <c r="AT84" s="6">
        <v>22</v>
      </c>
      <c r="AU84" s="6">
        <v>0</v>
      </c>
      <c r="AV84" s="6">
        <v>11</v>
      </c>
      <c r="AW84" s="6">
        <v>588</v>
      </c>
      <c r="AX84" s="6">
        <v>283</v>
      </c>
      <c r="AY84" s="17">
        <v>871</v>
      </c>
      <c r="AZ84" s="26">
        <f t="shared" si="94"/>
        <v>871</v>
      </c>
      <c r="BA84" s="6">
        <v>22</v>
      </c>
      <c r="BB84" s="6">
        <v>2</v>
      </c>
      <c r="BC84" s="6">
        <v>25</v>
      </c>
      <c r="BD84" s="6">
        <v>2</v>
      </c>
      <c r="BE84" s="6">
        <v>1</v>
      </c>
      <c r="BF84" s="6">
        <v>0</v>
      </c>
      <c r="BG84" s="6">
        <v>0</v>
      </c>
      <c r="BH84" s="6">
        <v>24</v>
      </c>
      <c r="BI84" s="6">
        <v>28</v>
      </c>
      <c r="BJ84" s="17">
        <v>52</v>
      </c>
      <c r="BK84" s="6">
        <v>0</v>
      </c>
      <c r="BL84" s="6">
        <v>46</v>
      </c>
      <c r="BM84" s="26">
        <v>46</v>
      </c>
      <c r="BN84" s="17">
        <v>63</v>
      </c>
      <c r="BO84" s="6">
        <v>1626</v>
      </c>
      <c r="BP84" s="6">
        <v>7152</v>
      </c>
      <c r="BQ84" s="6">
        <v>8778</v>
      </c>
      <c r="BR84" s="6">
        <v>3460</v>
      </c>
      <c r="BS84" s="6">
        <v>3446</v>
      </c>
      <c r="BT84" s="6">
        <v>6906</v>
      </c>
      <c r="BU84" s="17">
        <v>15684</v>
      </c>
      <c r="BV84" s="16">
        <f t="shared" si="71"/>
        <v>8286</v>
      </c>
      <c r="BW84" s="16"/>
      <c r="BX84" s="12">
        <f t="shared" si="72"/>
        <v>34.568210262828536</v>
      </c>
      <c r="BY84" s="9">
        <f t="shared" si="100"/>
        <v>29.253233208176887</v>
      </c>
      <c r="BZ84" s="9">
        <f t="shared" si="95"/>
        <v>3.633708802670004</v>
      </c>
      <c r="CA84" s="9">
        <f t="shared" si="96"/>
        <v>0.2169378389653734</v>
      </c>
      <c r="CB84" s="9">
        <f t="shared" si="101"/>
        <v>1.0095953274926992</v>
      </c>
      <c r="CC84" s="9">
        <f t="shared" si="97"/>
        <v>0.19190654985398414</v>
      </c>
      <c r="CD84" s="9">
        <f t="shared" si="98"/>
        <v>0.26282853566958697</v>
      </c>
      <c r="CE84" s="31">
        <f t="shared" si="102"/>
        <v>3.8506466416353775</v>
      </c>
      <c r="CF84" s="9">
        <f t="shared" si="73"/>
        <v>84.62466811489259</v>
      </c>
      <c r="CG84" s="9">
        <f t="shared" si="74"/>
        <v>10.511706492879556</v>
      </c>
      <c r="CH84" s="9">
        <f t="shared" si="75"/>
        <v>0.5913589186579773</v>
      </c>
      <c r="CI84" s="9">
        <f t="shared" si="76"/>
        <v>0.03620564808110065</v>
      </c>
      <c r="CJ84" s="9">
        <f t="shared" si="77"/>
        <v>0.627564566739078</v>
      </c>
      <c r="CK84" s="9">
        <f t="shared" si="78"/>
        <v>2.920588945208786</v>
      </c>
      <c r="CL84" s="9">
        <f t="shared" si="111"/>
        <v>0.5551532705768767</v>
      </c>
      <c r="CM84" s="9">
        <f t="shared" si="112"/>
        <v>0.7603186097031137</v>
      </c>
      <c r="CN84" s="31">
        <f t="shared" si="103"/>
        <v>11.139271059618634</v>
      </c>
      <c r="CO84" s="9">
        <f t="shared" si="113"/>
        <v>71.1779806046777</v>
      </c>
      <c r="CP84" s="9">
        <f t="shared" si="114"/>
        <v>0.09982886480319453</v>
      </c>
      <c r="CQ84" s="9">
        <f t="shared" si="115"/>
        <v>71.27780946948089</v>
      </c>
      <c r="CR84" s="9">
        <f t="shared" si="104"/>
        <v>0</v>
      </c>
      <c r="CS84" s="9">
        <f t="shared" si="116"/>
        <v>28.72219053051911</v>
      </c>
      <c r="CT84" s="9">
        <f t="shared" si="117"/>
        <v>73.28699106256207</v>
      </c>
      <c r="CU84" s="9">
        <f t="shared" si="105"/>
        <v>2.4110218140068884</v>
      </c>
      <c r="CV84" s="9">
        <f t="shared" si="106"/>
        <v>32.95063145809414</v>
      </c>
      <c r="CW84" s="9">
        <f t="shared" si="107"/>
        <v>5.1664753157290475</v>
      </c>
      <c r="CX84" s="9">
        <f t="shared" si="108"/>
        <v>11.481056257175661</v>
      </c>
      <c r="CY84" s="9">
        <f t="shared" si="109"/>
        <v>44.20206659012629</v>
      </c>
      <c r="CZ84" s="9">
        <f t="shared" si="110"/>
        <v>3.788748564867968</v>
      </c>
      <c r="DA84" s="9">
        <f t="shared" si="118"/>
        <v>12.932832707551105</v>
      </c>
      <c r="DB84" s="9">
        <f t="shared" si="87"/>
        <v>0.8343763037129746</v>
      </c>
      <c r="DC84" s="9">
        <f t="shared" si="88"/>
        <v>1.668752607425949</v>
      </c>
      <c r="DD84" s="9">
        <f t="shared" si="89"/>
        <v>8.760951188986233</v>
      </c>
      <c r="DE84" s="9">
        <f t="shared" si="90"/>
        <v>11.004923255140458</v>
      </c>
      <c r="DF84" s="9">
        <f t="shared" si="91"/>
        <v>66.30552546045504</v>
      </c>
      <c r="DG84" s="9">
        <f t="shared" si="92"/>
        <v>0.3250270855904659</v>
      </c>
      <c r="DH84" s="9">
        <f t="shared" si="93"/>
        <v>33.3694474539545</v>
      </c>
    </row>
    <row r="85" spans="2:112" ht="15.75">
      <c r="B85" s="14" t="s">
        <v>152</v>
      </c>
      <c r="C85" s="17">
        <v>27280</v>
      </c>
      <c r="D85" s="6">
        <v>52</v>
      </c>
      <c r="E85" s="6">
        <v>11</v>
      </c>
      <c r="F85" s="6">
        <v>33</v>
      </c>
      <c r="G85" s="6">
        <v>25</v>
      </c>
      <c r="H85" s="6">
        <v>83</v>
      </c>
      <c r="I85" s="6">
        <v>166</v>
      </c>
      <c r="J85" s="6">
        <v>0</v>
      </c>
      <c r="K85" s="6">
        <v>7</v>
      </c>
      <c r="L85" s="6">
        <v>5</v>
      </c>
      <c r="M85" s="6">
        <v>9</v>
      </c>
      <c r="N85" s="6">
        <v>1</v>
      </c>
      <c r="O85" s="6">
        <v>16</v>
      </c>
      <c r="P85" s="6">
        <v>8</v>
      </c>
      <c r="Q85" s="6">
        <v>4</v>
      </c>
      <c r="R85" s="17">
        <v>420</v>
      </c>
      <c r="S85" s="6">
        <v>7671</v>
      </c>
      <c r="T85" s="6">
        <v>91</v>
      </c>
      <c r="U85" s="6">
        <v>8</v>
      </c>
      <c r="V85" s="6">
        <v>2786</v>
      </c>
      <c r="W85" s="6">
        <v>3493</v>
      </c>
      <c r="X85" s="6">
        <v>0</v>
      </c>
      <c r="Y85" s="17">
        <f t="shared" si="70"/>
        <v>14049</v>
      </c>
      <c r="Z85" s="6">
        <v>0</v>
      </c>
      <c r="AA85" s="6">
        <v>0</v>
      </c>
      <c r="AB85" s="6">
        <v>0</v>
      </c>
      <c r="AC85" s="6">
        <v>0</v>
      </c>
      <c r="AD85" s="16">
        <f t="shared" si="99"/>
        <v>0</v>
      </c>
      <c r="AE85" s="6">
        <v>14</v>
      </c>
      <c r="AF85" s="6">
        <v>0</v>
      </c>
      <c r="AG85" s="6">
        <v>122</v>
      </c>
      <c r="AH85" s="6">
        <v>299</v>
      </c>
      <c r="AI85" s="6">
        <v>2</v>
      </c>
      <c r="AJ85" s="6">
        <v>200</v>
      </c>
      <c r="AK85" s="6">
        <v>50</v>
      </c>
      <c r="AL85" s="6">
        <v>0</v>
      </c>
      <c r="AM85" s="6">
        <v>70</v>
      </c>
      <c r="AN85" s="6">
        <v>227</v>
      </c>
      <c r="AO85" s="6">
        <v>0</v>
      </c>
      <c r="AP85" s="6">
        <v>287</v>
      </c>
      <c r="AQ85" s="6">
        <v>272</v>
      </c>
      <c r="AR85" s="6">
        <v>0</v>
      </c>
      <c r="AS85" s="6">
        <v>200</v>
      </c>
      <c r="AT85" s="6">
        <v>72</v>
      </c>
      <c r="AU85" s="6">
        <v>0</v>
      </c>
      <c r="AV85" s="6">
        <v>43</v>
      </c>
      <c r="AW85" s="6">
        <v>934</v>
      </c>
      <c r="AX85" s="6">
        <v>924</v>
      </c>
      <c r="AY85" s="17">
        <v>1858</v>
      </c>
      <c r="AZ85" s="26">
        <f t="shared" si="94"/>
        <v>1858</v>
      </c>
      <c r="BA85" s="6">
        <v>60</v>
      </c>
      <c r="BB85" s="6">
        <v>5</v>
      </c>
      <c r="BC85" s="6">
        <v>62</v>
      </c>
      <c r="BD85" s="6">
        <v>11</v>
      </c>
      <c r="BE85" s="6">
        <v>6</v>
      </c>
      <c r="BF85" s="6">
        <v>4</v>
      </c>
      <c r="BG85" s="6">
        <v>0</v>
      </c>
      <c r="BH85" s="6">
        <v>68</v>
      </c>
      <c r="BI85" s="6">
        <v>77</v>
      </c>
      <c r="BJ85" s="17">
        <v>145</v>
      </c>
      <c r="BK85" s="6">
        <v>20</v>
      </c>
      <c r="BL85" s="6">
        <v>43</v>
      </c>
      <c r="BM85" s="26">
        <v>63</v>
      </c>
      <c r="BN85" s="17">
        <v>294</v>
      </c>
      <c r="BO85" s="6">
        <v>252</v>
      </c>
      <c r="BP85" s="6">
        <v>1716</v>
      </c>
      <c r="BQ85" s="6">
        <v>1968</v>
      </c>
      <c r="BR85" s="6">
        <v>4162</v>
      </c>
      <c r="BS85" s="6">
        <v>4321</v>
      </c>
      <c r="BT85" s="6">
        <v>8483</v>
      </c>
      <c r="BU85" s="17">
        <v>10451</v>
      </c>
      <c r="BV85" s="16">
        <f t="shared" si="71"/>
        <v>16829</v>
      </c>
      <c r="BX85" s="12">
        <f t="shared" si="72"/>
        <v>61.68988269794722</v>
      </c>
      <c r="BY85" s="9">
        <f t="shared" si="100"/>
        <v>51.49926686217009</v>
      </c>
      <c r="BZ85" s="9">
        <f t="shared" si="95"/>
        <v>6.810850439882699</v>
      </c>
      <c r="CA85" s="9">
        <f t="shared" si="96"/>
        <v>0.531524926686217</v>
      </c>
      <c r="CB85" s="9">
        <f t="shared" si="101"/>
        <v>1.5395894428152492</v>
      </c>
      <c r="CC85" s="9">
        <f t="shared" si="97"/>
        <v>0.23093841642228738</v>
      </c>
      <c r="CD85" s="9">
        <f t="shared" si="98"/>
        <v>1.0777126099706744</v>
      </c>
      <c r="CE85" s="31">
        <f t="shared" si="102"/>
        <v>7.342375366568915</v>
      </c>
      <c r="CF85" s="9">
        <f t="shared" si="73"/>
        <v>83.48089607225623</v>
      </c>
      <c r="CG85" s="9">
        <f t="shared" si="74"/>
        <v>11.040465862499257</v>
      </c>
      <c r="CH85" s="9">
        <f t="shared" si="75"/>
        <v>0.7546497118069998</v>
      </c>
      <c r="CI85" s="9">
        <f t="shared" si="76"/>
        <v>0.12478459801533069</v>
      </c>
      <c r="CJ85" s="9">
        <f t="shared" si="77"/>
        <v>0.8794343098223306</v>
      </c>
      <c r="CK85" s="9">
        <f t="shared" si="78"/>
        <v>2.4956919603066137</v>
      </c>
      <c r="CL85" s="9">
        <f t="shared" si="111"/>
        <v>0.37435379404599206</v>
      </c>
      <c r="CM85" s="9">
        <f t="shared" si="112"/>
        <v>1.7469843722146297</v>
      </c>
      <c r="CN85" s="31">
        <f t="shared" si="103"/>
        <v>11.919900172321588</v>
      </c>
      <c r="CO85" s="9">
        <f t="shared" si="113"/>
        <v>54.60175101430706</v>
      </c>
      <c r="CP85" s="9">
        <f t="shared" si="114"/>
        <v>0.6477329347284505</v>
      </c>
      <c r="CQ85" s="9">
        <f t="shared" si="115"/>
        <v>55.249483949035515</v>
      </c>
      <c r="CR85" s="9">
        <f t="shared" si="104"/>
        <v>0.056943554701402235</v>
      </c>
      <c r="CS85" s="9">
        <f t="shared" si="116"/>
        <v>44.69357249626308</v>
      </c>
      <c r="CT85" s="9">
        <f t="shared" si="117"/>
        <v>55.62987736900781</v>
      </c>
      <c r="CU85" s="9">
        <f t="shared" si="105"/>
        <v>7.319698600645856</v>
      </c>
      <c r="CV85" s="9">
        <f t="shared" si="106"/>
        <v>26.96447793326157</v>
      </c>
      <c r="CW85" s="9">
        <f t="shared" si="107"/>
        <v>6.458557588805166</v>
      </c>
      <c r="CX85" s="9">
        <f t="shared" si="108"/>
        <v>27.664155005382128</v>
      </c>
      <c r="CY85" s="9">
        <f t="shared" si="109"/>
        <v>25.403659849300325</v>
      </c>
      <c r="CZ85" s="9">
        <f t="shared" si="110"/>
        <v>6.189451022604951</v>
      </c>
      <c r="DA85" s="9">
        <f t="shared" si="118"/>
        <v>13.929618768328448</v>
      </c>
      <c r="DB85" s="9">
        <f t="shared" si="87"/>
        <v>3.2991202346041058</v>
      </c>
      <c r="DC85" s="9">
        <f t="shared" si="88"/>
        <v>3.665689149560117</v>
      </c>
      <c r="DD85" s="9">
        <f t="shared" si="89"/>
        <v>5.865102639296188</v>
      </c>
      <c r="DE85" s="9">
        <f t="shared" si="90"/>
        <v>9.78427443121537</v>
      </c>
      <c r="DF85" s="9">
        <f t="shared" si="91"/>
        <v>50.024962556165754</v>
      </c>
      <c r="DG85" s="9">
        <f t="shared" si="92"/>
        <v>0.6490264603095357</v>
      </c>
      <c r="DH85" s="9">
        <f t="shared" si="93"/>
        <v>49.32601098352472</v>
      </c>
    </row>
    <row r="86" spans="2:112" ht="15.75">
      <c r="B86" s="14" t="s">
        <v>153</v>
      </c>
      <c r="C86" s="17">
        <v>19237</v>
      </c>
      <c r="D86" s="6">
        <v>37</v>
      </c>
      <c r="E86" s="6">
        <v>5</v>
      </c>
      <c r="F86" s="6">
        <v>24</v>
      </c>
      <c r="G86" s="6">
        <v>35</v>
      </c>
      <c r="H86" s="6">
        <v>29</v>
      </c>
      <c r="I86" s="6">
        <v>46</v>
      </c>
      <c r="J86" s="6">
        <v>0</v>
      </c>
      <c r="K86" s="6">
        <v>0</v>
      </c>
      <c r="L86" s="6">
        <v>3</v>
      </c>
      <c r="M86" s="6">
        <v>3</v>
      </c>
      <c r="N86" s="6">
        <v>0</v>
      </c>
      <c r="O86" s="6">
        <v>10</v>
      </c>
      <c r="P86" s="6">
        <v>1</v>
      </c>
      <c r="Q86" s="6">
        <v>4</v>
      </c>
      <c r="R86" s="17">
        <v>197</v>
      </c>
      <c r="S86" s="6">
        <v>2622</v>
      </c>
      <c r="T86" s="6">
        <v>0</v>
      </c>
      <c r="U86" s="6">
        <v>9</v>
      </c>
      <c r="V86" s="6">
        <v>1309</v>
      </c>
      <c r="W86" s="6">
        <v>1949</v>
      </c>
      <c r="X86" s="6">
        <v>0</v>
      </c>
      <c r="Y86" s="17">
        <f t="shared" si="70"/>
        <v>5889</v>
      </c>
      <c r="Z86" s="6">
        <v>26</v>
      </c>
      <c r="AA86" s="6">
        <v>0</v>
      </c>
      <c r="AB86" s="6">
        <v>0</v>
      </c>
      <c r="AC86" s="6">
        <v>2</v>
      </c>
      <c r="AD86" s="16">
        <f t="shared" si="99"/>
        <v>28</v>
      </c>
      <c r="AE86" s="6">
        <v>19</v>
      </c>
      <c r="AF86" s="6">
        <v>1</v>
      </c>
      <c r="AG86" s="6">
        <v>14</v>
      </c>
      <c r="AH86" s="6">
        <v>107</v>
      </c>
      <c r="AI86" s="6">
        <v>1</v>
      </c>
      <c r="AJ86" s="6">
        <v>154</v>
      </c>
      <c r="AK86" s="6">
        <v>17</v>
      </c>
      <c r="AL86" s="6">
        <v>3</v>
      </c>
      <c r="AM86" s="6">
        <v>38</v>
      </c>
      <c r="AN86" s="6">
        <v>35</v>
      </c>
      <c r="AO86" s="6">
        <v>2</v>
      </c>
      <c r="AP86" s="6">
        <v>40</v>
      </c>
      <c r="AQ86" s="6">
        <v>147</v>
      </c>
      <c r="AR86" s="6">
        <v>5</v>
      </c>
      <c r="AS86" s="6">
        <v>262</v>
      </c>
      <c r="AT86" s="6">
        <v>54</v>
      </c>
      <c r="AU86" s="6">
        <v>2</v>
      </c>
      <c r="AV86" s="6">
        <v>28</v>
      </c>
      <c r="AW86" s="6">
        <v>379</v>
      </c>
      <c r="AX86" s="6">
        <v>550</v>
      </c>
      <c r="AY86" s="17">
        <v>929</v>
      </c>
      <c r="AZ86" s="26">
        <f t="shared" si="94"/>
        <v>929</v>
      </c>
      <c r="BA86" s="6">
        <v>41</v>
      </c>
      <c r="BB86" s="6">
        <v>2</v>
      </c>
      <c r="BC86" s="6">
        <v>25</v>
      </c>
      <c r="BD86" s="6">
        <v>4</v>
      </c>
      <c r="BE86" s="6">
        <v>2</v>
      </c>
      <c r="BF86" s="6">
        <v>14</v>
      </c>
      <c r="BG86" s="6">
        <v>1</v>
      </c>
      <c r="BH86" s="6">
        <v>45</v>
      </c>
      <c r="BI86" s="6">
        <v>44</v>
      </c>
      <c r="BJ86" s="17">
        <v>89</v>
      </c>
      <c r="BK86" s="6">
        <v>21</v>
      </c>
      <c r="BL86" s="6">
        <v>23</v>
      </c>
      <c r="BM86" s="26">
        <v>44</v>
      </c>
      <c r="BN86" s="17">
        <v>680</v>
      </c>
      <c r="BO86" s="6">
        <v>515</v>
      </c>
      <c r="BP86" s="6">
        <v>4748</v>
      </c>
      <c r="BQ86" s="6">
        <v>5263</v>
      </c>
      <c r="BR86" s="6">
        <v>3035</v>
      </c>
      <c r="BS86" s="6">
        <v>3083</v>
      </c>
      <c r="BT86" s="6">
        <v>6118</v>
      </c>
      <c r="BU86" s="17">
        <v>11381</v>
      </c>
      <c r="BV86" s="16">
        <f t="shared" si="71"/>
        <v>7856</v>
      </c>
      <c r="BX86" s="12">
        <f t="shared" si="72"/>
        <v>40.837968498206585</v>
      </c>
      <c r="BY86" s="9">
        <f t="shared" si="100"/>
        <v>30.612881426417843</v>
      </c>
      <c r="BZ86" s="9">
        <f t="shared" si="95"/>
        <v>4.974788168633363</v>
      </c>
      <c r="CA86" s="9">
        <f t="shared" si="96"/>
        <v>0.46265010136715706</v>
      </c>
      <c r="CB86" s="9">
        <f t="shared" si="101"/>
        <v>1.0240682019025835</v>
      </c>
      <c r="CC86" s="9">
        <f t="shared" si="97"/>
        <v>0.22872589281072933</v>
      </c>
      <c r="CD86" s="9">
        <f t="shared" si="98"/>
        <v>3.5348547070749072</v>
      </c>
      <c r="CE86" s="31">
        <f t="shared" si="102"/>
        <v>5.43743827000052</v>
      </c>
      <c r="CF86" s="9">
        <f t="shared" si="73"/>
        <v>74.96181262729125</v>
      </c>
      <c r="CG86" s="9">
        <f t="shared" si="74"/>
        <v>12.181771894093686</v>
      </c>
      <c r="CH86" s="9">
        <f t="shared" si="75"/>
        <v>0.8783095723014257</v>
      </c>
      <c r="CI86" s="9">
        <f t="shared" si="76"/>
        <v>0.2545824847250509</v>
      </c>
      <c r="CJ86" s="9">
        <f t="shared" si="77"/>
        <v>1.1328920570264764</v>
      </c>
      <c r="CK86" s="9">
        <f t="shared" si="78"/>
        <v>2.5076374745417516</v>
      </c>
      <c r="CL86" s="9">
        <f t="shared" si="111"/>
        <v>0.560081466395112</v>
      </c>
      <c r="CM86" s="9">
        <f t="shared" si="112"/>
        <v>8.655804480651732</v>
      </c>
      <c r="CN86" s="31">
        <f t="shared" si="103"/>
        <v>13.314663951120162</v>
      </c>
      <c r="CO86" s="9">
        <f t="shared" si="113"/>
        <v>44.5236882322975</v>
      </c>
      <c r="CP86" s="9">
        <f t="shared" si="114"/>
        <v>0</v>
      </c>
      <c r="CQ86" s="9">
        <f t="shared" si="115"/>
        <v>44.5236882322975</v>
      </c>
      <c r="CR86" s="9">
        <f t="shared" si="104"/>
        <v>0.15282730514518594</v>
      </c>
      <c r="CS86" s="9">
        <f t="shared" si="116"/>
        <v>55.32348446255732</v>
      </c>
      <c r="CT86" s="9">
        <f t="shared" si="117"/>
        <v>59.8219766728054</v>
      </c>
      <c r="CU86" s="9">
        <f t="shared" si="105"/>
        <v>3.659849300322928</v>
      </c>
      <c r="CV86" s="9">
        <f t="shared" si="106"/>
        <v>28.202368137782564</v>
      </c>
      <c r="CW86" s="9">
        <f t="shared" si="107"/>
        <v>6.243272335844995</v>
      </c>
      <c r="CX86" s="9">
        <f t="shared" si="108"/>
        <v>8.288482238966631</v>
      </c>
      <c r="CY86" s="9">
        <f t="shared" si="109"/>
        <v>44.56404736275565</v>
      </c>
      <c r="CZ86" s="9">
        <f t="shared" si="110"/>
        <v>9.041980624327234</v>
      </c>
      <c r="DA86" s="9">
        <f t="shared" si="118"/>
        <v>9.356968342257108</v>
      </c>
      <c r="DB86" s="9">
        <f t="shared" si="87"/>
        <v>1.5594947237095182</v>
      </c>
      <c r="DC86" s="9">
        <f t="shared" si="88"/>
        <v>1.5594947237095182</v>
      </c>
      <c r="DD86" s="9">
        <f t="shared" si="89"/>
        <v>5.198315745698394</v>
      </c>
      <c r="DE86" s="9">
        <f t="shared" si="90"/>
        <v>4.740111147433802</v>
      </c>
      <c r="DF86" s="9">
        <f t="shared" si="91"/>
        <v>41.650294695481335</v>
      </c>
      <c r="DG86" s="9">
        <f t="shared" si="92"/>
        <v>1.768172888015717</v>
      </c>
      <c r="DH86" s="9">
        <f t="shared" si="93"/>
        <v>56.483300589390964</v>
      </c>
    </row>
    <row r="87" spans="2:112" ht="15.75">
      <c r="B87" s="14" t="s">
        <v>154</v>
      </c>
      <c r="C87" s="17">
        <v>22479</v>
      </c>
      <c r="D87" s="6">
        <v>49</v>
      </c>
      <c r="E87" s="6">
        <v>22</v>
      </c>
      <c r="F87" s="6">
        <v>22</v>
      </c>
      <c r="G87" s="6">
        <v>11</v>
      </c>
      <c r="H87" s="6">
        <v>34</v>
      </c>
      <c r="I87" s="6">
        <v>70</v>
      </c>
      <c r="J87" s="6">
        <v>0</v>
      </c>
      <c r="K87" s="6">
        <v>22</v>
      </c>
      <c r="L87" s="6">
        <v>10</v>
      </c>
      <c r="M87" s="6">
        <v>6</v>
      </c>
      <c r="N87" s="6">
        <v>2</v>
      </c>
      <c r="O87" s="6">
        <v>15</v>
      </c>
      <c r="P87" s="6">
        <v>2</v>
      </c>
      <c r="Q87" s="6">
        <v>9</v>
      </c>
      <c r="R87" s="17">
        <v>274</v>
      </c>
      <c r="S87" s="6">
        <v>3422</v>
      </c>
      <c r="T87" s="6">
        <v>39</v>
      </c>
      <c r="U87" s="6">
        <v>0</v>
      </c>
      <c r="V87" s="6">
        <v>1491</v>
      </c>
      <c r="W87" s="6">
        <v>2071</v>
      </c>
      <c r="X87" s="6">
        <v>0</v>
      </c>
      <c r="Y87" s="17">
        <f t="shared" si="70"/>
        <v>7023</v>
      </c>
      <c r="Z87" s="6">
        <v>0</v>
      </c>
      <c r="AA87" s="6">
        <v>0</v>
      </c>
      <c r="AB87" s="6">
        <v>10</v>
      </c>
      <c r="AC87" s="6">
        <v>279</v>
      </c>
      <c r="AD87" s="16">
        <f t="shared" si="99"/>
        <v>289</v>
      </c>
      <c r="AE87" s="6">
        <v>20</v>
      </c>
      <c r="AF87" s="6">
        <v>2</v>
      </c>
      <c r="AG87" s="6">
        <v>55</v>
      </c>
      <c r="AH87" s="6">
        <v>109</v>
      </c>
      <c r="AI87" s="6">
        <v>4</v>
      </c>
      <c r="AJ87" s="6">
        <v>217</v>
      </c>
      <c r="AK87" s="6">
        <v>49</v>
      </c>
      <c r="AL87" s="6">
        <v>2</v>
      </c>
      <c r="AM87" s="6">
        <v>46</v>
      </c>
      <c r="AN87" s="6">
        <v>69</v>
      </c>
      <c r="AO87" s="6">
        <v>0</v>
      </c>
      <c r="AP87" s="6">
        <v>81</v>
      </c>
      <c r="AQ87" s="6">
        <v>209</v>
      </c>
      <c r="AR87" s="6">
        <v>3</v>
      </c>
      <c r="AS87" s="6">
        <v>251</v>
      </c>
      <c r="AT87" s="6">
        <v>57</v>
      </c>
      <c r="AU87" s="6">
        <v>1</v>
      </c>
      <c r="AV87" s="6">
        <v>60</v>
      </c>
      <c r="AW87" s="6">
        <v>513</v>
      </c>
      <c r="AX87" s="6">
        <v>722</v>
      </c>
      <c r="AY87" s="17">
        <v>1235</v>
      </c>
      <c r="AZ87" s="26">
        <f t="shared" si="94"/>
        <v>1235</v>
      </c>
      <c r="BA87" s="6">
        <v>43</v>
      </c>
      <c r="BB87" s="6">
        <v>4</v>
      </c>
      <c r="BC87" s="6">
        <v>30</v>
      </c>
      <c r="BD87" s="6">
        <v>15</v>
      </c>
      <c r="BE87" s="6">
        <v>20</v>
      </c>
      <c r="BF87" s="6">
        <v>33</v>
      </c>
      <c r="BG87" s="6">
        <v>3</v>
      </c>
      <c r="BH87" s="6">
        <v>58</v>
      </c>
      <c r="BI87" s="6">
        <v>90</v>
      </c>
      <c r="BJ87" s="17">
        <v>148</v>
      </c>
      <c r="BK87" s="6">
        <v>6</v>
      </c>
      <c r="BL87" s="6">
        <v>109</v>
      </c>
      <c r="BM87" s="26">
        <v>115</v>
      </c>
      <c r="BN87" s="17">
        <v>1528</v>
      </c>
      <c r="BO87" s="6">
        <v>434</v>
      </c>
      <c r="BP87" s="6">
        <v>4545</v>
      </c>
      <c r="BQ87" s="6">
        <v>4979</v>
      </c>
      <c r="BR87" s="6">
        <v>3372</v>
      </c>
      <c r="BS87" s="6">
        <v>3515</v>
      </c>
      <c r="BT87" s="6">
        <v>6887</v>
      </c>
      <c r="BU87" s="17">
        <v>11867</v>
      </c>
      <c r="BV87" s="16">
        <f t="shared" si="71"/>
        <v>10612</v>
      </c>
      <c r="BX87" s="12">
        <f t="shared" si="72"/>
        <v>47.20850571644647</v>
      </c>
      <c r="BY87" s="9">
        <f t="shared" si="100"/>
        <v>31.242492993460562</v>
      </c>
      <c r="BZ87" s="9">
        <f t="shared" si="95"/>
        <v>6.779661016949152</v>
      </c>
      <c r="CA87" s="9">
        <f t="shared" si="96"/>
        <v>0.6583922772365319</v>
      </c>
      <c r="CB87" s="9">
        <f t="shared" si="101"/>
        <v>1.2189154321811468</v>
      </c>
      <c r="CC87" s="9">
        <f t="shared" si="97"/>
        <v>0.5115885937986565</v>
      </c>
      <c r="CD87" s="9">
        <f t="shared" si="98"/>
        <v>6.79745540282041</v>
      </c>
      <c r="CE87" s="31">
        <f t="shared" si="102"/>
        <v>7.438053294185684</v>
      </c>
      <c r="CF87" s="9">
        <f t="shared" si="73"/>
        <v>66.17979645684132</v>
      </c>
      <c r="CG87" s="9">
        <f t="shared" si="74"/>
        <v>14.36110064078402</v>
      </c>
      <c r="CH87" s="9">
        <f t="shared" si="75"/>
        <v>0.7538635506973238</v>
      </c>
      <c r="CI87" s="9">
        <f t="shared" si="76"/>
        <v>0.6407840180927252</v>
      </c>
      <c r="CJ87" s="9">
        <f t="shared" si="77"/>
        <v>1.394647568790049</v>
      </c>
      <c r="CK87" s="9">
        <f t="shared" si="78"/>
        <v>2.581982661138334</v>
      </c>
      <c r="CL87" s="9">
        <f t="shared" si="111"/>
        <v>1.083678854127403</v>
      </c>
      <c r="CM87" s="9">
        <f t="shared" si="112"/>
        <v>14.398793818318884</v>
      </c>
      <c r="CN87" s="31">
        <f t="shared" si="103"/>
        <v>15.755748209574069</v>
      </c>
      <c r="CO87" s="9">
        <f t="shared" si="113"/>
        <v>48.725615833689304</v>
      </c>
      <c r="CP87" s="9">
        <f t="shared" si="114"/>
        <v>0.5553182400683468</v>
      </c>
      <c r="CQ87" s="9">
        <f t="shared" si="115"/>
        <v>49.280934073757656</v>
      </c>
      <c r="CR87" s="9">
        <f t="shared" si="104"/>
        <v>0</v>
      </c>
      <c r="CS87" s="9">
        <f t="shared" si="116"/>
        <v>50.719065926242344</v>
      </c>
      <c r="CT87" s="9">
        <f t="shared" si="117"/>
        <v>58.14149354295339</v>
      </c>
      <c r="CU87" s="9">
        <f t="shared" si="105"/>
        <v>6.234817813765183</v>
      </c>
      <c r="CV87" s="9">
        <f t="shared" si="106"/>
        <v>26.720647773279353</v>
      </c>
      <c r="CW87" s="9">
        <f t="shared" si="107"/>
        <v>7.854251012145749</v>
      </c>
      <c r="CX87" s="9">
        <f t="shared" si="108"/>
        <v>12.145748987854251</v>
      </c>
      <c r="CY87" s="9">
        <f t="shared" si="109"/>
        <v>37.48987854251012</v>
      </c>
      <c r="CZ87" s="9">
        <f t="shared" si="110"/>
        <v>9.554655870445345</v>
      </c>
      <c r="DA87" s="9">
        <f t="shared" si="118"/>
        <v>15.125227990568975</v>
      </c>
      <c r="DB87" s="9">
        <f t="shared" si="87"/>
        <v>2.669157880688643</v>
      </c>
      <c r="DC87" s="9">
        <f t="shared" si="88"/>
        <v>3.5588771742515237</v>
      </c>
      <c r="DD87" s="9">
        <f t="shared" si="89"/>
        <v>6.672894701721607</v>
      </c>
      <c r="DE87" s="9">
        <f t="shared" si="90"/>
        <v>4.936837519965152</v>
      </c>
      <c r="DF87" s="9">
        <f t="shared" si="91"/>
        <v>41.28705712219812</v>
      </c>
      <c r="DG87" s="9">
        <f t="shared" si="92"/>
        <v>2.6030368763557483</v>
      </c>
      <c r="DH87" s="9">
        <f t="shared" si="93"/>
        <v>55.89298626174982</v>
      </c>
    </row>
    <row r="88" spans="2:112" ht="15.75">
      <c r="B88" s="14" t="s">
        <v>155</v>
      </c>
      <c r="C88" s="17">
        <v>86917</v>
      </c>
      <c r="D88" s="6">
        <v>193</v>
      </c>
      <c r="E88" s="6">
        <v>171</v>
      </c>
      <c r="F88" s="6">
        <v>22</v>
      </c>
      <c r="G88" s="6">
        <v>113</v>
      </c>
      <c r="H88" s="6">
        <v>228</v>
      </c>
      <c r="I88" s="6">
        <v>829</v>
      </c>
      <c r="J88" s="6">
        <v>8</v>
      </c>
      <c r="K88" s="6">
        <v>59</v>
      </c>
      <c r="L88" s="6">
        <v>43</v>
      </c>
      <c r="M88" s="6">
        <v>21</v>
      </c>
      <c r="N88" s="6">
        <v>5</v>
      </c>
      <c r="O88" s="6">
        <v>77</v>
      </c>
      <c r="P88" s="6">
        <v>17</v>
      </c>
      <c r="Q88" s="6">
        <v>55</v>
      </c>
      <c r="R88" s="17">
        <v>1841</v>
      </c>
      <c r="S88" s="6">
        <v>10513</v>
      </c>
      <c r="T88" s="6">
        <v>29</v>
      </c>
      <c r="U88" s="6">
        <v>9</v>
      </c>
      <c r="V88" s="6">
        <v>6534</v>
      </c>
      <c r="W88" s="6">
        <v>6228</v>
      </c>
      <c r="X88" s="6">
        <v>2</v>
      </c>
      <c r="Y88" s="17">
        <f t="shared" si="70"/>
        <v>23315</v>
      </c>
      <c r="Z88" s="6">
        <v>0</v>
      </c>
      <c r="AA88" s="6">
        <v>0</v>
      </c>
      <c r="AB88" s="6">
        <v>3</v>
      </c>
      <c r="AC88" s="6">
        <v>1</v>
      </c>
      <c r="AD88" s="16">
        <f t="shared" si="99"/>
        <v>4</v>
      </c>
      <c r="AE88" s="6">
        <v>91</v>
      </c>
      <c r="AF88" s="6">
        <v>19</v>
      </c>
      <c r="AG88" s="6">
        <v>348</v>
      </c>
      <c r="AH88" s="6">
        <v>653</v>
      </c>
      <c r="AI88" s="6">
        <v>7</v>
      </c>
      <c r="AJ88" s="6">
        <v>740</v>
      </c>
      <c r="AK88" s="6">
        <v>201</v>
      </c>
      <c r="AL88" s="6">
        <v>28</v>
      </c>
      <c r="AM88" s="6">
        <v>360</v>
      </c>
      <c r="AN88" s="6">
        <v>990</v>
      </c>
      <c r="AO88" s="6">
        <v>5</v>
      </c>
      <c r="AP88" s="6">
        <v>874</v>
      </c>
      <c r="AQ88" s="6">
        <v>677</v>
      </c>
      <c r="AR88" s="6">
        <v>8</v>
      </c>
      <c r="AS88" s="6">
        <v>988</v>
      </c>
      <c r="AT88" s="6">
        <v>228</v>
      </c>
      <c r="AU88" s="6">
        <v>7</v>
      </c>
      <c r="AV88" s="6">
        <v>274</v>
      </c>
      <c r="AW88" s="6">
        <v>2840</v>
      </c>
      <c r="AX88" s="6">
        <v>3658</v>
      </c>
      <c r="AY88" s="17">
        <v>6498</v>
      </c>
      <c r="AZ88" s="26">
        <f t="shared" si="94"/>
        <v>6498</v>
      </c>
      <c r="BA88" s="6">
        <v>336</v>
      </c>
      <c r="BB88" s="6">
        <v>42</v>
      </c>
      <c r="BC88" s="6">
        <v>237</v>
      </c>
      <c r="BD88" s="6">
        <v>58</v>
      </c>
      <c r="BE88" s="6">
        <v>73</v>
      </c>
      <c r="BF88" s="6">
        <v>88</v>
      </c>
      <c r="BG88" s="6">
        <v>25</v>
      </c>
      <c r="BH88" s="6">
        <v>394</v>
      </c>
      <c r="BI88" s="6">
        <v>465</v>
      </c>
      <c r="BJ88" s="17">
        <v>859</v>
      </c>
      <c r="BK88" s="6">
        <v>113</v>
      </c>
      <c r="BL88" s="6">
        <v>570</v>
      </c>
      <c r="BM88" s="26">
        <v>683</v>
      </c>
      <c r="BN88" s="17">
        <v>6610</v>
      </c>
      <c r="BO88" s="6">
        <v>920</v>
      </c>
      <c r="BP88" s="6">
        <v>19810</v>
      </c>
      <c r="BQ88" s="6">
        <v>20730</v>
      </c>
      <c r="BR88" s="6">
        <v>12983</v>
      </c>
      <c r="BS88" s="6">
        <v>13394</v>
      </c>
      <c r="BT88" s="6">
        <v>26377</v>
      </c>
      <c r="BU88" s="17">
        <v>47107</v>
      </c>
      <c r="BV88" s="16">
        <f t="shared" si="71"/>
        <v>39810</v>
      </c>
      <c r="BX88" s="12">
        <f t="shared" si="72"/>
        <v>45.802317153146106</v>
      </c>
      <c r="BY88" s="9">
        <f t="shared" si="100"/>
        <v>26.82444170875663</v>
      </c>
      <c r="BZ88" s="9">
        <f t="shared" si="95"/>
        <v>7.480699978140065</v>
      </c>
      <c r="CA88" s="9">
        <f t="shared" si="96"/>
        <v>0.988299181978209</v>
      </c>
      <c r="CB88" s="9">
        <f t="shared" si="101"/>
        <v>2.118112682214066</v>
      </c>
      <c r="CC88" s="9">
        <f t="shared" si="97"/>
        <v>0.7858071493493792</v>
      </c>
      <c r="CD88" s="9">
        <f t="shared" si="98"/>
        <v>7.604956452707756</v>
      </c>
      <c r="CE88" s="31">
        <f t="shared" si="102"/>
        <v>8.468999160118274</v>
      </c>
      <c r="CF88" s="9">
        <f t="shared" si="73"/>
        <v>58.56568701331324</v>
      </c>
      <c r="CG88" s="9">
        <f t="shared" si="74"/>
        <v>16.332579753830696</v>
      </c>
      <c r="CH88" s="9">
        <f t="shared" si="75"/>
        <v>1.6076362722933935</v>
      </c>
      <c r="CI88" s="9">
        <f t="shared" si="76"/>
        <v>0.5501130369253956</v>
      </c>
      <c r="CJ88" s="9">
        <f t="shared" si="77"/>
        <v>2.157749309218789</v>
      </c>
      <c r="CK88" s="9">
        <f t="shared" si="78"/>
        <v>4.624466214518965</v>
      </c>
      <c r="CL88" s="9">
        <f t="shared" si="111"/>
        <v>1.715649334338106</v>
      </c>
      <c r="CM88" s="9">
        <f t="shared" si="112"/>
        <v>16.603868374780205</v>
      </c>
      <c r="CN88" s="31">
        <f t="shared" si="103"/>
        <v>18.490329063049487</v>
      </c>
      <c r="CO88" s="9">
        <f t="shared" si="113"/>
        <v>45.09114304096076</v>
      </c>
      <c r="CP88" s="9">
        <f t="shared" si="114"/>
        <v>0.12438344413467724</v>
      </c>
      <c r="CQ88" s="9">
        <f t="shared" si="115"/>
        <v>45.21552648509543</v>
      </c>
      <c r="CR88" s="9">
        <f t="shared" si="104"/>
        <v>0.038601758524555004</v>
      </c>
      <c r="CS88" s="9">
        <f t="shared" si="116"/>
        <v>54.737293587819</v>
      </c>
      <c r="CT88" s="9">
        <f t="shared" si="117"/>
        <v>48.801128349788435</v>
      </c>
      <c r="CU88" s="9">
        <f t="shared" si="105"/>
        <v>7.048322560787934</v>
      </c>
      <c r="CV88" s="9">
        <f t="shared" si="106"/>
        <v>21.54509079716836</v>
      </c>
      <c r="CW88" s="9">
        <f t="shared" si="107"/>
        <v>9.064327485380117</v>
      </c>
      <c r="CX88" s="9">
        <f t="shared" si="108"/>
        <v>28.76269621421976</v>
      </c>
      <c r="CY88" s="9">
        <f t="shared" si="109"/>
        <v>25.746383502616187</v>
      </c>
      <c r="CZ88" s="9">
        <f t="shared" si="110"/>
        <v>7.8331794398276395</v>
      </c>
      <c r="DA88" s="9">
        <f t="shared" si="118"/>
        <v>20.1341509716166</v>
      </c>
      <c r="DB88" s="9">
        <f t="shared" si="87"/>
        <v>2.416098116593992</v>
      </c>
      <c r="DC88" s="9">
        <f t="shared" si="88"/>
        <v>2.9913595729258953</v>
      </c>
      <c r="DD88" s="9">
        <f t="shared" si="89"/>
        <v>8.859026427511303</v>
      </c>
      <c r="DE88" s="9">
        <f t="shared" si="90"/>
        <v>8.643894301853889</v>
      </c>
      <c r="DF88" s="9">
        <f t="shared" si="91"/>
        <v>43.9581351094196</v>
      </c>
      <c r="DG88" s="9">
        <f t="shared" si="92"/>
        <v>2.5689819219790673</v>
      </c>
      <c r="DH88" s="9">
        <f t="shared" si="93"/>
        <v>53.13307054505913</v>
      </c>
    </row>
    <row r="89" spans="1:112" s="3" customFormat="1" ht="15.75">
      <c r="A89" s="40"/>
      <c r="B89" s="14" t="s">
        <v>156</v>
      </c>
      <c r="C89" s="17">
        <v>19345</v>
      </c>
      <c r="D89" s="6">
        <v>35</v>
      </c>
      <c r="E89" s="6">
        <v>7</v>
      </c>
      <c r="F89" s="6">
        <v>14</v>
      </c>
      <c r="G89" s="6">
        <v>38</v>
      </c>
      <c r="H89" s="6">
        <v>30</v>
      </c>
      <c r="I89" s="6">
        <v>185</v>
      </c>
      <c r="J89" s="6">
        <v>0</v>
      </c>
      <c r="K89" s="6">
        <v>1</v>
      </c>
      <c r="L89" s="6">
        <v>3</v>
      </c>
      <c r="M89" s="6">
        <v>1</v>
      </c>
      <c r="N89" s="6">
        <v>4</v>
      </c>
      <c r="O89" s="6">
        <v>8</v>
      </c>
      <c r="P89" s="6">
        <v>1</v>
      </c>
      <c r="Q89" s="6">
        <v>3</v>
      </c>
      <c r="R89" s="17">
        <v>330</v>
      </c>
      <c r="S89" s="6">
        <v>4339</v>
      </c>
      <c r="T89" s="6">
        <v>0</v>
      </c>
      <c r="U89" s="6">
        <v>0</v>
      </c>
      <c r="V89" s="6">
        <v>370</v>
      </c>
      <c r="W89" s="6">
        <v>726</v>
      </c>
      <c r="X89" s="6">
        <v>0</v>
      </c>
      <c r="Y89" s="17">
        <f t="shared" si="70"/>
        <v>5435</v>
      </c>
      <c r="Z89" s="6">
        <v>0</v>
      </c>
      <c r="AA89" s="6">
        <v>0</v>
      </c>
      <c r="AB89" s="6">
        <v>0</v>
      </c>
      <c r="AC89" s="6">
        <v>6</v>
      </c>
      <c r="AD89" s="16">
        <f t="shared" si="99"/>
        <v>6</v>
      </c>
      <c r="AE89" s="6">
        <v>9</v>
      </c>
      <c r="AF89" s="6">
        <v>0</v>
      </c>
      <c r="AG89" s="6">
        <v>28</v>
      </c>
      <c r="AH89" s="6">
        <v>69</v>
      </c>
      <c r="AI89" s="6">
        <v>0</v>
      </c>
      <c r="AJ89" s="6">
        <v>73</v>
      </c>
      <c r="AK89" s="6">
        <v>7</v>
      </c>
      <c r="AL89" s="6">
        <v>0</v>
      </c>
      <c r="AM89" s="6">
        <v>5</v>
      </c>
      <c r="AN89" s="6">
        <v>12</v>
      </c>
      <c r="AO89" s="6">
        <v>0</v>
      </c>
      <c r="AP89" s="6">
        <v>15</v>
      </c>
      <c r="AQ89" s="6">
        <v>32</v>
      </c>
      <c r="AR89" s="6">
        <v>0</v>
      </c>
      <c r="AS89" s="6">
        <v>36</v>
      </c>
      <c r="AT89" s="6">
        <v>5</v>
      </c>
      <c r="AU89" s="6">
        <v>1</v>
      </c>
      <c r="AV89" s="6">
        <v>15</v>
      </c>
      <c r="AW89" s="6">
        <v>134</v>
      </c>
      <c r="AX89" s="6">
        <v>173</v>
      </c>
      <c r="AY89" s="17">
        <v>307</v>
      </c>
      <c r="AZ89" s="26">
        <f t="shared" si="94"/>
        <v>307</v>
      </c>
      <c r="BA89" s="6">
        <v>14</v>
      </c>
      <c r="BB89" s="6">
        <v>0</v>
      </c>
      <c r="BC89" s="6">
        <v>2</v>
      </c>
      <c r="BD89" s="6">
        <v>1</v>
      </c>
      <c r="BE89" s="6">
        <v>1</v>
      </c>
      <c r="BF89" s="6">
        <v>6</v>
      </c>
      <c r="BG89" s="6">
        <v>0</v>
      </c>
      <c r="BH89" s="6">
        <v>15</v>
      </c>
      <c r="BI89" s="6">
        <v>9</v>
      </c>
      <c r="BJ89" s="17">
        <v>24</v>
      </c>
      <c r="BK89" s="6">
        <v>0</v>
      </c>
      <c r="BL89" s="6">
        <v>4</v>
      </c>
      <c r="BM89" s="26">
        <v>4</v>
      </c>
      <c r="BN89" s="17">
        <v>208</v>
      </c>
      <c r="BO89" s="6">
        <v>960</v>
      </c>
      <c r="BP89" s="6">
        <v>6715</v>
      </c>
      <c r="BQ89" s="6">
        <v>7675</v>
      </c>
      <c r="BR89" s="6">
        <v>2216</v>
      </c>
      <c r="BS89" s="6">
        <v>3140</v>
      </c>
      <c r="BT89" s="6">
        <v>5356</v>
      </c>
      <c r="BU89" s="17">
        <v>13031</v>
      </c>
      <c r="BV89" s="16">
        <f t="shared" si="71"/>
        <v>6314</v>
      </c>
      <c r="BW89" s="16"/>
      <c r="BX89" s="12">
        <f t="shared" si="72"/>
        <v>32.6389247867666</v>
      </c>
      <c r="BY89" s="9">
        <f t="shared" si="100"/>
        <v>28.09511501680021</v>
      </c>
      <c r="BZ89" s="9">
        <f t="shared" si="95"/>
        <v>1.6179891444817782</v>
      </c>
      <c r="CA89" s="9">
        <f t="shared" si="96"/>
        <v>0.12406306539157405</v>
      </c>
      <c r="CB89" s="9">
        <f t="shared" si="101"/>
        <v>1.705867149134143</v>
      </c>
      <c r="CC89" s="9">
        <f t="shared" si="97"/>
        <v>0.020677177565262342</v>
      </c>
      <c r="CD89" s="9">
        <f t="shared" si="98"/>
        <v>1.0752132333936417</v>
      </c>
      <c r="CE89" s="31">
        <f t="shared" si="102"/>
        <v>1.7420522098733522</v>
      </c>
      <c r="CF89" s="9">
        <f t="shared" si="73"/>
        <v>86.07855559075071</v>
      </c>
      <c r="CG89" s="9">
        <f t="shared" si="74"/>
        <v>4.957237884067153</v>
      </c>
      <c r="CH89" s="9">
        <f t="shared" si="75"/>
        <v>0.25340513145391197</v>
      </c>
      <c r="CI89" s="9">
        <f t="shared" si="76"/>
        <v>0.12670256572695598</v>
      </c>
      <c r="CJ89" s="9">
        <f t="shared" si="77"/>
        <v>0.3801076971808679</v>
      </c>
      <c r="CK89" s="9">
        <f t="shared" si="78"/>
        <v>5.2264808362369335</v>
      </c>
      <c r="CL89" s="9">
        <f t="shared" si="111"/>
        <v>0.06335128286347799</v>
      </c>
      <c r="CM89" s="9">
        <f t="shared" si="112"/>
        <v>3.2942667089008553</v>
      </c>
      <c r="CN89" s="31">
        <f t="shared" si="103"/>
        <v>5.33734558124802</v>
      </c>
      <c r="CO89" s="9">
        <f t="shared" si="113"/>
        <v>79.83440662373505</v>
      </c>
      <c r="CP89" s="9">
        <f t="shared" si="114"/>
        <v>0</v>
      </c>
      <c r="CQ89" s="9">
        <f t="shared" si="115"/>
        <v>79.83440662373505</v>
      </c>
      <c r="CR89" s="9">
        <f t="shared" si="104"/>
        <v>0</v>
      </c>
      <c r="CS89" s="9">
        <f t="shared" si="116"/>
        <v>20.165593376264948</v>
      </c>
      <c r="CT89" s="9">
        <f t="shared" si="117"/>
        <v>66.24087591240875</v>
      </c>
      <c r="CU89" s="9">
        <f t="shared" si="105"/>
        <v>12.052117263843648</v>
      </c>
      <c r="CV89" s="9">
        <f t="shared" si="106"/>
        <v>46.25407166123778</v>
      </c>
      <c r="CW89" s="9">
        <f t="shared" si="107"/>
        <v>3.908794788273615</v>
      </c>
      <c r="CX89" s="9">
        <f t="shared" si="108"/>
        <v>8.794788273615636</v>
      </c>
      <c r="CY89" s="9">
        <f t="shared" si="109"/>
        <v>22.149837133550488</v>
      </c>
      <c r="CZ89" s="9">
        <f t="shared" si="110"/>
        <v>6.840390879478828</v>
      </c>
      <c r="DA89" s="9">
        <f t="shared" si="118"/>
        <v>8.787800465236495</v>
      </c>
      <c r="DB89" s="9">
        <f t="shared" si="87"/>
        <v>0.5169294391315585</v>
      </c>
      <c r="DC89" s="9">
        <f t="shared" si="88"/>
        <v>2.5846471956577926</v>
      </c>
      <c r="DD89" s="9">
        <f t="shared" si="89"/>
        <v>4.135435513052468</v>
      </c>
      <c r="DE89" s="9">
        <f t="shared" si="90"/>
        <v>5.601194921583271</v>
      </c>
      <c r="DF89" s="9">
        <f t="shared" si="91"/>
        <v>45.01510574018127</v>
      </c>
      <c r="DG89" s="9">
        <f t="shared" si="92"/>
        <v>0.6042296072507553</v>
      </c>
      <c r="DH89" s="9">
        <f t="shared" si="93"/>
        <v>54.38066465256798</v>
      </c>
    </row>
    <row r="90" spans="1:112" s="3" customFormat="1" ht="15.75">
      <c r="A90" s="40"/>
      <c r="B90" s="14" t="s">
        <v>157</v>
      </c>
      <c r="C90" s="17">
        <v>12390</v>
      </c>
      <c r="D90" s="6">
        <v>40</v>
      </c>
      <c r="E90" s="6">
        <v>3</v>
      </c>
      <c r="F90" s="6">
        <v>13</v>
      </c>
      <c r="G90" s="6">
        <v>74</v>
      </c>
      <c r="H90" s="6">
        <v>34</v>
      </c>
      <c r="I90" s="6">
        <v>12</v>
      </c>
      <c r="J90" s="6">
        <v>0</v>
      </c>
      <c r="K90" s="6">
        <v>1</v>
      </c>
      <c r="L90" s="6">
        <v>0</v>
      </c>
      <c r="M90" s="6">
        <v>3</v>
      </c>
      <c r="N90" s="6">
        <v>0</v>
      </c>
      <c r="O90" s="6">
        <v>11</v>
      </c>
      <c r="P90" s="6">
        <v>0</v>
      </c>
      <c r="Q90" s="6">
        <v>0</v>
      </c>
      <c r="R90" s="17">
        <v>191</v>
      </c>
      <c r="S90" s="6">
        <v>2392</v>
      </c>
      <c r="T90" s="6">
        <v>0</v>
      </c>
      <c r="U90" s="6">
        <v>0</v>
      </c>
      <c r="V90" s="6">
        <v>1182</v>
      </c>
      <c r="W90" s="6">
        <v>530</v>
      </c>
      <c r="X90" s="6">
        <v>0</v>
      </c>
      <c r="Y90" s="17">
        <f t="shared" si="70"/>
        <v>4104</v>
      </c>
      <c r="Z90" s="6">
        <v>0</v>
      </c>
      <c r="AA90" s="6">
        <v>0</v>
      </c>
      <c r="AB90" s="6">
        <v>0</v>
      </c>
      <c r="AC90" s="6">
        <v>0</v>
      </c>
      <c r="AD90" s="16">
        <f t="shared" si="99"/>
        <v>0</v>
      </c>
      <c r="AE90" s="6">
        <v>9</v>
      </c>
      <c r="AF90" s="6">
        <v>0</v>
      </c>
      <c r="AG90" s="6">
        <v>0</v>
      </c>
      <c r="AH90" s="6">
        <v>58</v>
      </c>
      <c r="AI90" s="6">
        <v>0</v>
      </c>
      <c r="AJ90" s="6">
        <v>14</v>
      </c>
      <c r="AK90" s="6">
        <v>6</v>
      </c>
      <c r="AL90" s="6">
        <v>0</v>
      </c>
      <c r="AM90" s="6">
        <v>3</v>
      </c>
      <c r="AN90" s="6">
        <v>5</v>
      </c>
      <c r="AO90" s="6">
        <v>0</v>
      </c>
      <c r="AP90" s="6">
        <v>2</v>
      </c>
      <c r="AQ90" s="6">
        <v>21</v>
      </c>
      <c r="AR90" s="6">
        <v>0</v>
      </c>
      <c r="AS90" s="6">
        <v>8</v>
      </c>
      <c r="AT90" s="6">
        <v>19</v>
      </c>
      <c r="AU90" s="6">
        <v>0</v>
      </c>
      <c r="AV90" s="6">
        <v>1</v>
      </c>
      <c r="AW90" s="6">
        <v>118</v>
      </c>
      <c r="AX90" s="6">
        <v>28</v>
      </c>
      <c r="AY90" s="17">
        <v>146</v>
      </c>
      <c r="AZ90" s="26">
        <f t="shared" si="94"/>
        <v>146</v>
      </c>
      <c r="BA90" s="6">
        <v>15</v>
      </c>
      <c r="BB90" s="6">
        <v>0</v>
      </c>
      <c r="BC90" s="6">
        <v>3</v>
      </c>
      <c r="BD90" s="6">
        <v>0</v>
      </c>
      <c r="BE90" s="6">
        <v>0</v>
      </c>
      <c r="BF90" s="6">
        <v>0</v>
      </c>
      <c r="BG90" s="6">
        <v>0</v>
      </c>
      <c r="BH90" s="6">
        <v>15</v>
      </c>
      <c r="BI90" s="6">
        <v>3</v>
      </c>
      <c r="BJ90" s="17">
        <v>18</v>
      </c>
      <c r="BK90" s="6">
        <v>0</v>
      </c>
      <c r="BL90" s="6">
        <v>9</v>
      </c>
      <c r="BM90" s="26">
        <v>9</v>
      </c>
      <c r="BN90" s="17">
        <v>49</v>
      </c>
      <c r="BO90" s="6">
        <v>151</v>
      </c>
      <c r="BP90" s="6">
        <v>4274</v>
      </c>
      <c r="BQ90" s="6">
        <v>4425</v>
      </c>
      <c r="BR90" s="6">
        <v>1719</v>
      </c>
      <c r="BS90" s="6">
        <v>1729</v>
      </c>
      <c r="BT90" s="6">
        <v>3448</v>
      </c>
      <c r="BU90" s="17">
        <v>7873</v>
      </c>
      <c r="BV90" s="16">
        <f t="shared" si="71"/>
        <v>4517</v>
      </c>
      <c r="BW90" s="16"/>
      <c r="BX90" s="12">
        <f t="shared" si="72"/>
        <v>36.456820016142046</v>
      </c>
      <c r="BY90" s="9">
        <f t="shared" si="100"/>
        <v>33.12348668280872</v>
      </c>
      <c r="BZ90" s="9">
        <f t="shared" si="95"/>
        <v>1.1783696529459242</v>
      </c>
      <c r="CA90" s="9">
        <f t="shared" si="96"/>
        <v>0.14527845036319612</v>
      </c>
      <c r="CB90" s="9">
        <f t="shared" si="101"/>
        <v>1.5415657788539145</v>
      </c>
      <c r="CC90" s="9">
        <f t="shared" si="97"/>
        <v>0.07263922518159806</v>
      </c>
      <c r="CD90" s="9">
        <f t="shared" si="98"/>
        <v>0.39548022598870053</v>
      </c>
      <c r="CE90" s="31">
        <f t="shared" si="102"/>
        <v>1.3236481033091203</v>
      </c>
      <c r="CF90" s="9">
        <f t="shared" si="73"/>
        <v>90.85676333849901</v>
      </c>
      <c r="CG90" s="9">
        <f t="shared" si="74"/>
        <v>3.2322337834846135</v>
      </c>
      <c r="CH90" s="9">
        <f t="shared" si="75"/>
        <v>0.3984945760460483</v>
      </c>
      <c r="CI90" s="9">
        <f t="shared" si="76"/>
        <v>0</v>
      </c>
      <c r="CJ90" s="9">
        <f t="shared" si="77"/>
        <v>0.3984945760460483</v>
      </c>
      <c r="CK90" s="9">
        <f t="shared" si="78"/>
        <v>4.228470223599734</v>
      </c>
      <c r="CL90" s="9">
        <f t="shared" si="111"/>
        <v>0.19924728802302416</v>
      </c>
      <c r="CM90" s="9">
        <f t="shared" si="112"/>
        <v>1.0847907903475758</v>
      </c>
      <c r="CN90" s="31">
        <f t="shared" si="103"/>
        <v>3.6307283595306616</v>
      </c>
      <c r="CO90" s="9">
        <f t="shared" si="113"/>
        <v>58.28460038986355</v>
      </c>
      <c r="CP90" s="9">
        <f t="shared" si="114"/>
        <v>0</v>
      </c>
      <c r="CQ90" s="9">
        <f t="shared" si="115"/>
        <v>58.28460038986355</v>
      </c>
      <c r="CR90" s="9">
        <f t="shared" si="104"/>
        <v>0</v>
      </c>
      <c r="CS90" s="9">
        <f t="shared" si="116"/>
        <v>41.71539961013645</v>
      </c>
      <c r="CT90" s="9">
        <f t="shared" si="117"/>
        <v>30.957943925233643</v>
      </c>
      <c r="CU90" s="9">
        <f t="shared" si="105"/>
        <v>6.164383561643835</v>
      </c>
      <c r="CV90" s="9">
        <f t="shared" si="106"/>
        <v>49.31506849315068</v>
      </c>
      <c r="CW90" s="9">
        <f t="shared" si="107"/>
        <v>6.164383561643835</v>
      </c>
      <c r="CX90" s="9">
        <f t="shared" si="108"/>
        <v>4.794520547945205</v>
      </c>
      <c r="CY90" s="9">
        <f t="shared" si="109"/>
        <v>19.863013698630137</v>
      </c>
      <c r="CZ90" s="9">
        <f t="shared" si="110"/>
        <v>13.698630136986301</v>
      </c>
      <c r="DA90" s="9">
        <f t="shared" si="118"/>
        <v>11.299435028248588</v>
      </c>
      <c r="DB90" s="9">
        <f t="shared" si="87"/>
        <v>2.4213075060532687</v>
      </c>
      <c r="DC90" s="9">
        <f t="shared" si="88"/>
        <v>2.4213075060532687</v>
      </c>
      <c r="DD90" s="9">
        <f t="shared" si="89"/>
        <v>8.878127522195319</v>
      </c>
      <c r="DE90" s="9">
        <f t="shared" si="90"/>
        <v>9.860788863109049</v>
      </c>
      <c r="DF90" s="9">
        <f t="shared" si="91"/>
        <v>81.09756097560977</v>
      </c>
      <c r="DG90" s="9">
        <f t="shared" si="92"/>
        <v>0</v>
      </c>
      <c r="DH90" s="9">
        <f t="shared" si="93"/>
        <v>18.902439024390244</v>
      </c>
    </row>
    <row r="91" spans="1:112" s="3" customFormat="1" ht="15.75">
      <c r="A91" s="40" t="s">
        <v>262</v>
      </c>
      <c r="B91" s="15" t="s">
        <v>255</v>
      </c>
      <c r="C91" s="17">
        <f>SUM(C65:C90)</f>
        <v>2101727</v>
      </c>
      <c r="D91" s="17">
        <f aca="true" t="shared" si="119" ref="D91:BO91">SUM(D65:D90)</f>
        <v>3694</v>
      </c>
      <c r="E91" s="17">
        <f t="shared" si="119"/>
        <v>1888</v>
      </c>
      <c r="F91" s="17">
        <f t="shared" si="119"/>
        <v>1288</v>
      </c>
      <c r="G91" s="17">
        <f t="shared" si="119"/>
        <v>2034</v>
      </c>
      <c r="H91" s="17">
        <f t="shared" si="119"/>
        <v>3983</v>
      </c>
      <c r="I91" s="17">
        <f t="shared" si="119"/>
        <v>8802</v>
      </c>
      <c r="J91" s="17">
        <f t="shared" si="119"/>
        <v>73</v>
      </c>
      <c r="K91" s="17">
        <f t="shared" si="119"/>
        <v>1129</v>
      </c>
      <c r="L91" s="17">
        <f t="shared" si="119"/>
        <v>425</v>
      </c>
      <c r="M91" s="17">
        <f t="shared" si="119"/>
        <v>232</v>
      </c>
      <c r="N91" s="17">
        <f t="shared" si="119"/>
        <v>128</v>
      </c>
      <c r="O91" s="17">
        <f t="shared" si="119"/>
        <v>744</v>
      </c>
      <c r="P91" s="17">
        <f t="shared" si="119"/>
        <v>164</v>
      </c>
      <c r="Q91" s="17">
        <f t="shared" si="119"/>
        <v>325</v>
      </c>
      <c r="R91" s="17">
        <f t="shared" si="119"/>
        <v>24909</v>
      </c>
      <c r="S91" s="17">
        <f t="shared" si="119"/>
        <v>371017</v>
      </c>
      <c r="T91" s="17">
        <f t="shared" si="119"/>
        <v>10038</v>
      </c>
      <c r="U91" s="17">
        <f t="shared" si="119"/>
        <v>1089</v>
      </c>
      <c r="V91" s="17">
        <f t="shared" si="119"/>
        <v>208093</v>
      </c>
      <c r="W91" s="17">
        <f t="shared" si="119"/>
        <v>191292</v>
      </c>
      <c r="X91" s="17">
        <f t="shared" si="119"/>
        <v>87</v>
      </c>
      <c r="Y91" s="17">
        <f t="shared" si="119"/>
        <v>781616</v>
      </c>
      <c r="Z91" s="17">
        <f t="shared" si="119"/>
        <v>743</v>
      </c>
      <c r="AA91" s="17">
        <f t="shared" si="119"/>
        <v>687</v>
      </c>
      <c r="AB91" s="17">
        <f t="shared" si="119"/>
        <v>320</v>
      </c>
      <c r="AC91" s="17">
        <f t="shared" si="119"/>
        <v>8207</v>
      </c>
      <c r="AD91" s="17">
        <f t="shared" si="119"/>
        <v>9957</v>
      </c>
      <c r="AE91" s="17">
        <f t="shared" si="119"/>
        <v>1721</v>
      </c>
      <c r="AF91" s="17">
        <f t="shared" si="119"/>
        <v>267</v>
      </c>
      <c r="AG91" s="17">
        <f t="shared" si="119"/>
        <v>4230</v>
      </c>
      <c r="AH91" s="17">
        <f t="shared" si="119"/>
        <v>7863</v>
      </c>
      <c r="AI91" s="17">
        <f t="shared" si="119"/>
        <v>169</v>
      </c>
      <c r="AJ91" s="17">
        <f t="shared" si="119"/>
        <v>8021</v>
      </c>
      <c r="AK91" s="17">
        <f t="shared" si="119"/>
        <v>2820</v>
      </c>
      <c r="AL91" s="17">
        <f t="shared" si="119"/>
        <v>192</v>
      </c>
      <c r="AM91" s="17">
        <f t="shared" si="119"/>
        <v>3073</v>
      </c>
      <c r="AN91" s="17">
        <f t="shared" si="119"/>
        <v>3663</v>
      </c>
      <c r="AO91" s="17">
        <f t="shared" si="119"/>
        <v>74</v>
      </c>
      <c r="AP91" s="17">
        <f t="shared" si="119"/>
        <v>4199</v>
      </c>
      <c r="AQ91" s="17">
        <f t="shared" si="119"/>
        <v>10112</v>
      </c>
      <c r="AR91" s="17">
        <f t="shared" si="119"/>
        <v>94</v>
      </c>
      <c r="AS91" s="17">
        <f t="shared" si="119"/>
        <v>9072</v>
      </c>
      <c r="AT91" s="17">
        <f t="shared" si="119"/>
        <v>3474</v>
      </c>
      <c r="AU91" s="17">
        <f t="shared" si="119"/>
        <v>146</v>
      </c>
      <c r="AV91" s="17">
        <f t="shared" si="119"/>
        <v>4546</v>
      </c>
      <c r="AW91" s="17">
        <f t="shared" si="119"/>
        <v>29653</v>
      </c>
      <c r="AX91" s="17">
        <f t="shared" si="119"/>
        <v>34083</v>
      </c>
      <c r="AY91" s="17">
        <f t="shared" si="119"/>
        <v>63736</v>
      </c>
      <c r="AZ91" s="17">
        <f t="shared" si="119"/>
        <v>63736</v>
      </c>
      <c r="BA91" s="17">
        <f t="shared" si="119"/>
        <v>4561</v>
      </c>
      <c r="BB91" s="17">
        <f t="shared" si="119"/>
        <v>227</v>
      </c>
      <c r="BC91" s="17">
        <f t="shared" si="119"/>
        <v>2426</v>
      </c>
      <c r="BD91" s="17">
        <f t="shared" si="119"/>
        <v>1009</v>
      </c>
      <c r="BE91" s="17">
        <f t="shared" si="119"/>
        <v>402</v>
      </c>
      <c r="BF91" s="17">
        <f t="shared" si="119"/>
        <v>996</v>
      </c>
      <c r="BG91" s="17">
        <f t="shared" si="119"/>
        <v>226</v>
      </c>
      <c r="BH91" s="17">
        <f t="shared" si="119"/>
        <v>5567</v>
      </c>
      <c r="BI91" s="17">
        <f t="shared" si="119"/>
        <v>4277</v>
      </c>
      <c r="BJ91" s="17">
        <f t="shared" si="119"/>
        <v>9844</v>
      </c>
      <c r="BK91" s="17">
        <f t="shared" si="119"/>
        <v>1770</v>
      </c>
      <c r="BL91" s="17">
        <f t="shared" si="119"/>
        <v>3425</v>
      </c>
      <c r="BM91" s="17">
        <f t="shared" si="119"/>
        <v>5193</v>
      </c>
      <c r="BN91" s="17">
        <f t="shared" si="119"/>
        <v>156335</v>
      </c>
      <c r="BO91" s="17">
        <f t="shared" si="119"/>
        <v>34774</v>
      </c>
      <c r="BP91" s="17">
        <f aca="true" t="shared" si="120" ref="BP91:BV91">SUM(BP65:BP90)</f>
        <v>337250</v>
      </c>
      <c r="BQ91" s="17">
        <f t="shared" si="120"/>
        <v>372024</v>
      </c>
      <c r="BR91" s="17">
        <f t="shared" si="120"/>
        <v>332659</v>
      </c>
      <c r="BS91" s="17">
        <f t="shared" si="120"/>
        <v>345453</v>
      </c>
      <c r="BT91" s="17">
        <f t="shared" si="120"/>
        <v>678112</v>
      </c>
      <c r="BU91" s="17">
        <f t="shared" si="120"/>
        <v>1050137</v>
      </c>
      <c r="BV91" s="17">
        <f t="shared" si="120"/>
        <v>1051590</v>
      </c>
      <c r="BW91" s="16"/>
      <c r="BX91" s="12"/>
      <c r="BY91" s="9"/>
      <c r="BZ91" s="9"/>
      <c r="CA91" s="9"/>
      <c r="CB91" s="9"/>
      <c r="CC91" s="9"/>
      <c r="CD91" s="9"/>
      <c r="CE91" s="31"/>
      <c r="CF91" s="9"/>
      <c r="CG91" s="9"/>
      <c r="CH91" s="9"/>
      <c r="CI91" s="9"/>
      <c r="CJ91" s="9"/>
      <c r="CK91" s="9"/>
      <c r="CL91" s="9"/>
      <c r="CM91" s="9"/>
      <c r="CN91" s="31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</row>
    <row r="92" spans="1:112" s="3" customFormat="1" ht="15.75">
      <c r="A92" s="40"/>
      <c r="B92" s="14"/>
      <c r="C92" s="1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17"/>
      <c r="S92" s="6"/>
      <c r="T92" s="6"/>
      <c r="U92" s="6"/>
      <c r="V92" s="6"/>
      <c r="W92" s="6"/>
      <c r="X92" s="6"/>
      <c r="Y92" s="17"/>
      <c r="Z92" s="6"/>
      <c r="AA92" s="6"/>
      <c r="AB92" s="6"/>
      <c r="AC92" s="6"/>
      <c r="AD92" s="1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17"/>
      <c r="AZ92" s="26"/>
      <c r="BA92" s="6"/>
      <c r="BB92" s="6"/>
      <c r="BC92" s="6"/>
      <c r="BD92" s="6"/>
      <c r="BE92" s="6"/>
      <c r="BF92" s="6"/>
      <c r="BG92" s="6"/>
      <c r="BH92" s="6"/>
      <c r="BI92" s="6"/>
      <c r="BJ92" s="17"/>
      <c r="BK92" s="6"/>
      <c r="BL92" s="6"/>
      <c r="BM92" s="26"/>
      <c r="BN92" s="17"/>
      <c r="BO92" s="6"/>
      <c r="BP92" s="6"/>
      <c r="BQ92" s="6"/>
      <c r="BR92" s="6"/>
      <c r="BS92" s="6"/>
      <c r="BT92" s="6"/>
      <c r="BU92" s="17"/>
      <c r="BV92" s="16"/>
      <c r="BW92" s="16"/>
      <c r="BX92" s="12"/>
      <c r="BY92" s="9"/>
      <c r="BZ92" s="9"/>
      <c r="CA92" s="9"/>
      <c r="CB92" s="9"/>
      <c r="CC92" s="9"/>
      <c r="CD92" s="9"/>
      <c r="CE92" s="31"/>
      <c r="CF92" s="9"/>
      <c r="CG92" s="9"/>
      <c r="CH92" s="9"/>
      <c r="CI92" s="9"/>
      <c r="CJ92" s="9"/>
      <c r="CK92" s="9"/>
      <c r="CL92" s="9"/>
      <c r="CM92" s="9"/>
      <c r="CN92" s="31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</row>
    <row r="93" spans="1:112" s="3" customFormat="1" ht="15.75">
      <c r="A93" s="40"/>
      <c r="B93" s="14" t="s">
        <v>24</v>
      </c>
      <c r="C93" s="17">
        <v>1688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7"/>
      <c r="S93" s="6"/>
      <c r="T93" s="6"/>
      <c r="U93" s="6"/>
      <c r="V93" s="6"/>
      <c r="W93" s="6"/>
      <c r="X93" s="6"/>
      <c r="Y93" s="17"/>
      <c r="Z93" s="6"/>
      <c r="AA93" s="6"/>
      <c r="AB93" s="6"/>
      <c r="AC93" s="6"/>
      <c r="AD93" s="16">
        <f t="shared" si="99"/>
        <v>0</v>
      </c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17"/>
      <c r="AZ93" s="26">
        <f t="shared" si="94"/>
        <v>0</v>
      </c>
      <c r="BA93" s="6"/>
      <c r="BB93" s="6"/>
      <c r="BC93" s="6"/>
      <c r="BD93" s="6"/>
      <c r="BE93" s="6"/>
      <c r="BF93" s="6"/>
      <c r="BG93" s="6"/>
      <c r="BH93" s="6"/>
      <c r="BI93" s="6"/>
      <c r="BJ93" s="17"/>
      <c r="BK93" s="6"/>
      <c r="BL93" s="6"/>
      <c r="BM93" s="26"/>
      <c r="BN93" s="17"/>
      <c r="BO93" s="6"/>
      <c r="BP93" s="6"/>
      <c r="BQ93" s="6"/>
      <c r="BR93" s="6"/>
      <c r="BS93" s="6"/>
      <c r="BT93" s="6"/>
      <c r="BU93" s="17"/>
      <c r="BV93" s="16">
        <f t="shared" si="71"/>
        <v>1688</v>
      </c>
      <c r="BW93" s="16"/>
      <c r="BX93" s="12"/>
      <c r="BY93" s="9"/>
      <c r="BZ93" s="9"/>
      <c r="CA93" s="9"/>
      <c r="CB93" s="9"/>
      <c r="CC93" s="9"/>
      <c r="CD93" s="9"/>
      <c r="CE93" s="31"/>
      <c r="CF93" s="9"/>
      <c r="CG93" s="9"/>
      <c r="CH93" s="9"/>
      <c r="CI93" s="9"/>
      <c r="CJ93" s="9"/>
      <c r="CK93" s="9"/>
      <c r="CL93" s="9"/>
      <c r="CM93" s="9"/>
      <c r="CN93" s="31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</row>
    <row r="94" spans="2:112" ht="15.75">
      <c r="B94" s="14" t="s">
        <v>26</v>
      </c>
      <c r="C94" s="17">
        <v>11609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17"/>
      <c r="S94" s="6"/>
      <c r="T94" s="6"/>
      <c r="U94" s="6"/>
      <c r="V94" s="6"/>
      <c r="W94" s="6"/>
      <c r="X94" s="6"/>
      <c r="Y94" s="17"/>
      <c r="Z94" s="6"/>
      <c r="AA94" s="6"/>
      <c r="AB94" s="6"/>
      <c r="AC94" s="6"/>
      <c r="AD94" s="16">
        <f t="shared" si="99"/>
        <v>0</v>
      </c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17"/>
      <c r="AZ94" s="26">
        <f t="shared" si="94"/>
        <v>0</v>
      </c>
      <c r="BA94" s="6"/>
      <c r="BB94" s="6"/>
      <c r="BC94" s="6"/>
      <c r="BD94" s="6"/>
      <c r="BE94" s="6"/>
      <c r="BF94" s="6"/>
      <c r="BG94" s="6"/>
      <c r="BH94" s="6"/>
      <c r="BI94" s="6"/>
      <c r="BJ94" s="17"/>
      <c r="BK94" s="6"/>
      <c r="BL94" s="6"/>
      <c r="BM94" s="26"/>
      <c r="BN94" s="17"/>
      <c r="BO94" s="6"/>
      <c r="BP94" s="6"/>
      <c r="BQ94" s="6"/>
      <c r="BR94" s="6"/>
      <c r="BS94" s="6"/>
      <c r="BT94" s="6"/>
      <c r="BU94" s="17"/>
      <c r="BV94" s="16">
        <f t="shared" si="71"/>
        <v>11609</v>
      </c>
      <c r="BY94" s="9"/>
      <c r="BZ94" s="9"/>
      <c r="CA94" s="9"/>
      <c r="CB94" s="9"/>
      <c r="CC94" s="9"/>
      <c r="CD94" s="9"/>
      <c r="CE94" s="31"/>
      <c r="CF94" s="9"/>
      <c r="CG94" s="9"/>
      <c r="CH94" s="9"/>
      <c r="CI94" s="9"/>
      <c r="CJ94" s="9"/>
      <c r="CK94" s="9"/>
      <c r="CL94" s="9"/>
      <c r="CM94" s="9"/>
      <c r="CN94" s="31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</row>
    <row r="95" spans="1:112" s="28" customFormat="1" ht="15.75">
      <c r="A95" s="42"/>
      <c r="B95" s="32" t="s">
        <v>123</v>
      </c>
      <c r="C95" s="17">
        <v>2115024</v>
      </c>
      <c r="D95" s="17">
        <v>3694</v>
      </c>
      <c r="E95" s="17">
        <v>1888</v>
      </c>
      <c r="F95" s="17">
        <v>1288</v>
      </c>
      <c r="G95" s="17">
        <v>2034</v>
      </c>
      <c r="H95" s="17">
        <v>3983</v>
      </c>
      <c r="I95" s="17">
        <v>8802</v>
      </c>
      <c r="J95" s="17">
        <v>73</v>
      </c>
      <c r="K95" s="17">
        <v>1129</v>
      </c>
      <c r="L95" s="17">
        <v>425</v>
      </c>
      <c r="M95" s="17">
        <v>232</v>
      </c>
      <c r="N95" s="17">
        <v>128</v>
      </c>
      <c r="O95" s="17">
        <v>744</v>
      </c>
      <c r="P95" s="17">
        <v>164</v>
      </c>
      <c r="Q95" s="17">
        <v>325</v>
      </c>
      <c r="R95" s="17">
        <v>24909</v>
      </c>
      <c r="S95" s="17">
        <v>371017</v>
      </c>
      <c r="T95" s="17">
        <v>10038</v>
      </c>
      <c r="U95" s="17">
        <v>1089</v>
      </c>
      <c r="V95" s="17">
        <v>208093</v>
      </c>
      <c r="W95" s="17">
        <v>191292</v>
      </c>
      <c r="X95" s="17">
        <v>87</v>
      </c>
      <c r="Y95" s="17">
        <f>SUM(S95:X95)</f>
        <v>781616</v>
      </c>
      <c r="Z95" s="17">
        <v>743</v>
      </c>
      <c r="AA95" s="17">
        <v>687</v>
      </c>
      <c r="AB95" s="17">
        <v>320</v>
      </c>
      <c r="AC95" s="17">
        <v>8207</v>
      </c>
      <c r="AD95" s="16">
        <f t="shared" si="99"/>
        <v>9957</v>
      </c>
      <c r="AE95" s="17">
        <v>1721</v>
      </c>
      <c r="AF95" s="17">
        <v>267</v>
      </c>
      <c r="AG95" s="17">
        <v>4230</v>
      </c>
      <c r="AH95" s="17">
        <v>7863</v>
      </c>
      <c r="AI95" s="17">
        <v>169</v>
      </c>
      <c r="AJ95" s="17">
        <v>8021</v>
      </c>
      <c r="AK95" s="17">
        <v>2820</v>
      </c>
      <c r="AL95" s="17">
        <v>192</v>
      </c>
      <c r="AM95" s="17">
        <v>3073</v>
      </c>
      <c r="AN95" s="17">
        <v>3663</v>
      </c>
      <c r="AO95" s="17">
        <v>74</v>
      </c>
      <c r="AP95" s="17">
        <v>4199</v>
      </c>
      <c r="AQ95" s="17">
        <v>10112</v>
      </c>
      <c r="AR95" s="17">
        <v>94</v>
      </c>
      <c r="AS95" s="17">
        <v>9072</v>
      </c>
      <c r="AT95" s="17">
        <v>3474</v>
      </c>
      <c r="AU95" s="17">
        <v>146</v>
      </c>
      <c r="AV95" s="17">
        <v>4546</v>
      </c>
      <c r="AW95" s="17">
        <v>29653</v>
      </c>
      <c r="AX95" s="17">
        <v>34083</v>
      </c>
      <c r="AY95" s="17">
        <v>63736</v>
      </c>
      <c r="AZ95" s="29">
        <f t="shared" si="94"/>
        <v>63736</v>
      </c>
      <c r="BA95" s="17">
        <v>4561</v>
      </c>
      <c r="BB95" s="17">
        <v>227</v>
      </c>
      <c r="BC95" s="17">
        <v>2426</v>
      </c>
      <c r="BD95" s="17">
        <v>1009</v>
      </c>
      <c r="BE95" s="17">
        <v>402</v>
      </c>
      <c r="BF95" s="17">
        <v>996</v>
      </c>
      <c r="BG95" s="17">
        <v>226</v>
      </c>
      <c r="BH95" s="17">
        <v>5567</v>
      </c>
      <c r="BI95" s="17">
        <v>4277</v>
      </c>
      <c r="BJ95" s="17">
        <v>9844</v>
      </c>
      <c r="BK95" s="17">
        <v>1770</v>
      </c>
      <c r="BL95" s="17">
        <v>3425</v>
      </c>
      <c r="BM95" s="29">
        <v>5193</v>
      </c>
      <c r="BN95" s="17">
        <v>156335</v>
      </c>
      <c r="BO95" s="17">
        <v>34774</v>
      </c>
      <c r="BP95" s="17">
        <v>337250</v>
      </c>
      <c r="BQ95" s="17">
        <v>372024</v>
      </c>
      <c r="BR95" s="17">
        <v>332659</v>
      </c>
      <c r="BS95" s="17">
        <v>345453</v>
      </c>
      <c r="BT95" s="17">
        <v>678112</v>
      </c>
      <c r="BU95" s="17">
        <v>1050137</v>
      </c>
      <c r="BV95" s="16">
        <f t="shared" si="71"/>
        <v>1064887</v>
      </c>
      <c r="BW95" s="16"/>
      <c r="BX95" s="33">
        <f t="shared" si="72"/>
        <v>50.34869580676153</v>
      </c>
      <c r="BY95" s="34">
        <f t="shared" si="100"/>
        <v>36.955419891216366</v>
      </c>
      <c r="BZ95" s="34">
        <f t="shared" si="95"/>
        <v>3.484263062735931</v>
      </c>
      <c r="CA95" s="34">
        <f t="shared" si="96"/>
        <v>0.46543207074718773</v>
      </c>
      <c r="CB95" s="34">
        <f t="shared" si="101"/>
        <v>1.1777171322878606</v>
      </c>
      <c r="CC95" s="34">
        <f t="shared" si="97"/>
        <v>0.2455291287474752</v>
      </c>
      <c r="CD95" s="34">
        <f t="shared" si="98"/>
        <v>7.391641891534091</v>
      </c>
      <c r="CE95" s="31">
        <f t="shared" si="102"/>
        <v>3.949695133483119</v>
      </c>
      <c r="CF95" s="34">
        <f>+(S95+T95+U95+V95+W95+X95)/BV95*100</f>
        <v>73.39896157996107</v>
      </c>
      <c r="CG95" s="34">
        <f>+(Z95+AA95+AB95+AC95+AY95)/BV95*100</f>
        <v>6.92026477926766</v>
      </c>
      <c r="CH95" s="34">
        <f>+(BA95+BB95+BC95+BG95)/BV95*100</f>
        <v>0.6986656800205092</v>
      </c>
      <c r="CI95" s="34">
        <f>+(BD95+BE95+BF95)/BV95*100</f>
        <v>0.22603337255502226</v>
      </c>
      <c r="CJ95" s="34">
        <f>+(BA95+BB95+BC95+BG95+BD95+BE95+BF95)/BV95*100</f>
        <v>0.9246990525755314</v>
      </c>
      <c r="CK95" s="34">
        <f>+R95/BV95*100</f>
        <v>2.3391214279073744</v>
      </c>
      <c r="CL95" s="34">
        <f t="shared" si="111"/>
        <v>0.48765737585302477</v>
      </c>
      <c r="CM95" s="34">
        <f t="shared" si="112"/>
        <v>14.680900414785794</v>
      </c>
      <c r="CN95" s="31">
        <f t="shared" si="103"/>
        <v>7.844963831843192</v>
      </c>
      <c r="CO95" s="34">
        <f t="shared" si="113"/>
        <v>47.46793822030255</v>
      </c>
      <c r="CP95" s="34">
        <f t="shared" si="114"/>
        <v>1.284262348774846</v>
      </c>
      <c r="CQ95" s="34">
        <f t="shared" si="115"/>
        <v>48.752200569077395</v>
      </c>
      <c r="CR95" s="34">
        <f t="shared" si="104"/>
        <v>0.13932672821436615</v>
      </c>
      <c r="CS95" s="34">
        <f t="shared" si="116"/>
        <v>51.097341917258596</v>
      </c>
      <c r="CT95" s="34">
        <f t="shared" si="117"/>
        <v>47.896641085669216</v>
      </c>
      <c r="CU95" s="34">
        <f t="shared" si="105"/>
        <v>9.755867955315676</v>
      </c>
      <c r="CV95" s="34">
        <f t="shared" si="106"/>
        <v>25.186707669135185</v>
      </c>
      <c r="CW95" s="34">
        <f t="shared" si="107"/>
        <v>9.547194678046944</v>
      </c>
      <c r="CX95" s="34">
        <f t="shared" si="108"/>
        <v>12.45136186770428</v>
      </c>
      <c r="CY95" s="34">
        <f t="shared" si="109"/>
        <v>30.24664239989959</v>
      </c>
      <c r="CZ95" s="34">
        <f t="shared" si="110"/>
        <v>12.81222542989833</v>
      </c>
      <c r="DA95" s="34">
        <f t="shared" si="118"/>
        <v>7.5318294260490655</v>
      </c>
      <c r="DB95" s="34">
        <f t="shared" si="87"/>
        <v>1.0969142666939005</v>
      </c>
      <c r="DC95" s="34">
        <f t="shared" si="88"/>
        <v>1.7021083448698455</v>
      </c>
      <c r="DD95" s="34">
        <f t="shared" si="89"/>
        <v>3.5176905793976805</v>
      </c>
      <c r="DE95" s="34">
        <f>+H95/BT95*1000</f>
        <v>5.87366098815535</v>
      </c>
      <c r="DF95" s="34">
        <f>+(AW95+BH95)/(AY95+BJ95)*100</f>
        <v>47.86626800761076</v>
      </c>
      <c r="DG95" s="34">
        <f>+(AF95+AI95+AL95+AO95+AR95+AU95+BB95+BE95)/(AY95+BJ95)*100</f>
        <v>2.1350910573525415</v>
      </c>
      <c r="DH95" s="34">
        <f>+(AG95+AJ95+AM95+AP95+AS95+AV95+BC95+BF95)/(AY95+BJ95)*100</f>
        <v>49.69149225332971</v>
      </c>
    </row>
    <row r="96" spans="1:112" s="36" customFormat="1" ht="15.75">
      <c r="A96" s="43"/>
      <c r="B96" s="14" t="s">
        <v>292</v>
      </c>
      <c r="C96" s="35">
        <f>SUM(C65:C74)</f>
        <v>1292512</v>
      </c>
      <c r="D96" s="35">
        <f aca="true" t="shared" si="121" ref="D96:BO96">SUM(D65:D74)</f>
        <v>2341</v>
      </c>
      <c r="E96" s="35">
        <f t="shared" si="121"/>
        <v>1073</v>
      </c>
      <c r="F96" s="35">
        <f t="shared" si="121"/>
        <v>776</v>
      </c>
      <c r="G96" s="35">
        <f t="shared" si="121"/>
        <v>973</v>
      </c>
      <c r="H96" s="35">
        <f t="shared" si="121"/>
        <v>2142</v>
      </c>
      <c r="I96" s="35">
        <f t="shared" si="121"/>
        <v>4881</v>
      </c>
      <c r="J96" s="35">
        <f t="shared" si="121"/>
        <v>45</v>
      </c>
      <c r="K96" s="35">
        <f t="shared" si="121"/>
        <v>608</v>
      </c>
      <c r="L96" s="35">
        <f t="shared" si="121"/>
        <v>194</v>
      </c>
      <c r="M96" s="35">
        <f t="shared" si="121"/>
        <v>109</v>
      </c>
      <c r="N96" s="35">
        <f t="shared" si="121"/>
        <v>76</v>
      </c>
      <c r="O96" s="35">
        <f t="shared" si="121"/>
        <v>300</v>
      </c>
      <c r="P96" s="35">
        <f t="shared" si="121"/>
        <v>67</v>
      </c>
      <c r="Q96" s="35">
        <f t="shared" si="121"/>
        <v>143</v>
      </c>
      <c r="R96" s="35">
        <f t="shared" si="121"/>
        <v>13728</v>
      </c>
      <c r="S96" s="35">
        <f t="shared" si="121"/>
        <v>218291</v>
      </c>
      <c r="T96" s="35">
        <f t="shared" si="121"/>
        <v>5838</v>
      </c>
      <c r="U96" s="35">
        <f t="shared" si="121"/>
        <v>869</v>
      </c>
      <c r="V96" s="35">
        <f t="shared" si="121"/>
        <v>153815</v>
      </c>
      <c r="W96" s="35">
        <f t="shared" si="121"/>
        <v>105636</v>
      </c>
      <c r="X96" s="35">
        <f t="shared" si="121"/>
        <v>62</v>
      </c>
      <c r="Y96" s="35">
        <f t="shared" si="121"/>
        <v>484511</v>
      </c>
      <c r="Z96" s="35">
        <f t="shared" si="121"/>
        <v>710</v>
      </c>
      <c r="AA96" s="35">
        <f t="shared" si="121"/>
        <v>679</v>
      </c>
      <c r="AB96" s="35">
        <f t="shared" si="121"/>
        <v>250</v>
      </c>
      <c r="AC96" s="35">
        <f t="shared" si="121"/>
        <v>7150</v>
      </c>
      <c r="AD96" s="35">
        <f t="shared" si="121"/>
        <v>8789</v>
      </c>
      <c r="AE96" s="35">
        <f t="shared" si="121"/>
        <v>849</v>
      </c>
      <c r="AF96" s="35">
        <f t="shared" si="121"/>
        <v>225</v>
      </c>
      <c r="AG96" s="35">
        <f t="shared" si="121"/>
        <v>2604</v>
      </c>
      <c r="AH96" s="35">
        <f t="shared" si="121"/>
        <v>3719</v>
      </c>
      <c r="AI96" s="35">
        <f t="shared" si="121"/>
        <v>123</v>
      </c>
      <c r="AJ96" s="35">
        <f t="shared" si="121"/>
        <v>3777</v>
      </c>
      <c r="AK96" s="35">
        <f t="shared" si="121"/>
        <v>1148</v>
      </c>
      <c r="AL96" s="35">
        <f t="shared" si="121"/>
        <v>103</v>
      </c>
      <c r="AM96" s="35">
        <f t="shared" si="121"/>
        <v>1415</v>
      </c>
      <c r="AN96" s="35">
        <f t="shared" si="121"/>
        <v>1155</v>
      </c>
      <c r="AO96" s="35">
        <f t="shared" si="121"/>
        <v>18</v>
      </c>
      <c r="AP96" s="35">
        <f t="shared" si="121"/>
        <v>1023</v>
      </c>
      <c r="AQ96" s="35">
        <f t="shared" si="121"/>
        <v>4322</v>
      </c>
      <c r="AR96" s="35">
        <f t="shared" si="121"/>
        <v>64</v>
      </c>
      <c r="AS96" s="35">
        <f t="shared" si="121"/>
        <v>3462</v>
      </c>
      <c r="AT96" s="35">
        <f t="shared" si="121"/>
        <v>1895</v>
      </c>
      <c r="AU96" s="35">
        <f t="shared" si="121"/>
        <v>115</v>
      </c>
      <c r="AV96" s="35">
        <f t="shared" si="121"/>
        <v>1917</v>
      </c>
      <c r="AW96" s="35">
        <f t="shared" si="121"/>
        <v>13088</v>
      </c>
      <c r="AX96" s="35">
        <f t="shared" si="121"/>
        <v>14846</v>
      </c>
      <c r="AY96" s="35">
        <f t="shared" si="121"/>
        <v>27934</v>
      </c>
      <c r="AZ96" s="35">
        <f t="shared" si="121"/>
        <v>27934</v>
      </c>
      <c r="BA96" s="35">
        <f t="shared" si="121"/>
        <v>2351</v>
      </c>
      <c r="BB96" s="35">
        <f t="shared" si="121"/>
        <v>105</v>
      </c>
      <c r="BC96" s="35">
        <f t="shared" si="121"/>
        <v>1128</v>
      </c>
      <c r="BD96" s="35">
        <f t="shared" si="121"/>
        <v>570</v>
      </c>
      <c r="BE96" s="35">
        <f t="shared" si="121"/>
        <v>235</v>
      </c>
      <c r="BF96" s="35">
        <f t="shared" si="121"/>
        <v>494</v>
      </c>
      <c r="BG96" s="35">
        <f t="shared" si="121"/>
        <v>97</v>
      </c>
      <c r="BH96" s="35">
        <f t="shared" si="121"/>
        <v>2921</v>
      </c>
      <c r="BI96" s="35">
        <f t="shared" si="121"/>
        <v>2059</v>
      </c>
      <c r="BJ96" s="35">
        <f t="shared" si="121"/>
        <v>4980</v>
      </c>
      <c r="BK96" s="35">
        <f t="shared" si="121"/>
        <v>824</v>
      </c>
      <c r="BL96" s="35">
        <f t="shared" si="121"/>
        <v>1519</v>
      </c>
      <c r="BM96" s="35">
        <f t="shared" si="121"/>
        <v>2343</v>
      </c>
      <c r="BN96" s="35">
        <f t="shared" si="121"/>
        <v>92854</v>
      </c>
      <c r="BO96" s="35">
        <f t="shared" si="121"/>
        <v>20108</v>
      </c>
      <c r="BP96" s="35">
        <f aca="true" t="shared" si="122" ref="BP96:BV96">SUM(BP65:BP74)</f>
        <v>214180</v>
      </c>
      <c r="BQ96" s="35">
        <f t="shared" si="122"/>
        <v>234288</v>
      </c>
      <c r="BR96" s="35">
        <f t="shared" si="122"/>
        <v>208742</v>
      </c>
      <c r="BS96" s="35">
        <f t="shared" si="122"/>
        <v>214345</v>
      </c>
      <c r="BT96" s="35">
        <f t="shared" si="122"/>
        <v>423087</v>
      </c>
      <c r="BU96" s="35">
        <f t="shared" si="122"/>
        <v>657375</v>
      </c>
      <c r="BV96" s="35">
        <f t="shared" si="122"/>
        <v>635137</v>
      </c>
      <c r="BW96" s="35"/>
      <c r="BX96" s="12">
        <f>+BV96/C96*100</f>
        <v>49.13973719392934</v>
      </c>
      <c r="BY96" s="9">
        <f>+Y96/C96*100</f>
        <v>37.48599626154341</v>
      </c>
      <c r="BZ96" s="9">
        <f>+(AD96+AY96)/C96*100</f>
        <v>2.8412115322720406</v>
      </c>
      <c r="CA96" s="9">
        <f>+BJ96/C96*100</f>
        <v>0.3852962293580253</v>
      </c>
      <c r="CB96" s="9">
        <f>+R96/C96*100</f>
        <v>1.062117798519472</v>
      </c>
      <c r="CC96" s="9">
        <f>+BM96/C96*100</f>
        <v>0.181274912728083</v>
      </c>
      <c r="CD96" s="9">
        <f>+BN96/C96*100</f>
        <v>7.183995196949816</v>
      </c>
      <c r="CE96" s="31">
        <f>SUM(BZ96:CA96)</f>
        <v>3.226507761630066</v>
      </c>
      <c r="CF96" s="9">
        <f>+(S96+T96+U96+V96+W96+X96)/BV96*100</f>
        <v>76.28448665406046</v>
      </c>
      <c r="CG96" s="9">
        <f>+(Z96+AA96+AB96+AC96+AY96)/BV96*100</f>
        <v>5.781902172287238</v>
      </c>
      <c r="CH96" s="9">
        <f>+(BA96+BB96+BC96+BG96)/BV96*100</f>
        <v>0.5795600004408498</v>
      </c>
      <c r="CI96" s="9">
        <f>+(BD96+BE96+BF96)/BV96*100</f>
        <v>0.204522803741555</v>
      </c>
      <c r="CJ96" s="9">
        <f>+(BA96+BB96+BC96+BG96+BD96+BE96+BF96)/BV96*100</f>
        <v>0.7840828041824047</v>
      </c>
      <c r="CK96" s="9">
        <f>+R96/BV96*100</f>
        <v>2.161423440926918</v>
      </c>
      <c r="CL96" s="9">
        <f>+BM96/BV96*100</f>
        <v>0.3688967891966615</v>
      </c>
      <c r="CM96" s="9">
        <f>+BN96/BV96*100</f>
        <v>14.619523032038757</v>
      </c>
      <c r="CN96" s="31">
        <f>SUM(CG96:CI96)</f>
        <v>6.565984976469643</v>
      </c>
      <c r="CO96" s="9">
        <f>+S96/(S96+T96+U96+V96+W96+X96)*100</f>
        <v>45.05387906569717</v>
      </c>
      <c r="CP96" s="9">
        <f>+T96/(S96+T96+U96+V96+W96+X96)*100</f>
        <v>1.2049262039458342</v>
      </c>
      <c r="CQ96" s="9">
        <f>+(S96+T96)/(S96+T96+U96+V96+W96+X96)*100</f>
        <v>46.258805269643</v>
      </c>
      <c r="CR96" s="9">
        <f>+U96/Y96*100</f>
        <v>0.17935609305051897</v>
      </c>
      <c r="CS96" s="9">
        <f>+(V96+W96)/(S96+T96+U96+V96+W96+X96)*100</f>
        <v>53.54904223020737</v>
      </c>
      <c r="CT96" s="9">
        <f>+W96/(V96+W96)*100</f>
        <v>40.7152024852477</v>
      </c>
      <c r="CU96" s="9">
        <f>+(AE96+AF96+AG96)/AZ96*100</f>
        <v>13.166750196892677</v>
      </c>
      <c r="CV96" s="9">
        <f>+(AH96+AI96+AJ96)/AZ96*100</f>
        <v>27.275005369800244</v>
      </c>
      <c r="CW96" s="9">
        <f>+(AK96+AL96+AM96)/AZ96*100</f>
        <v>9.543924965991266</v>
      </c>
      <c r="CX96" s="9">
        <f>+(AN96+AO96+AP96)/AZ96*100</f>
        <v>7.861387556382902</v>
      </c>
      <c r="CY96" s="9">
        <f>+(AQ96+AR96+AS96)/AZ96*100</f>
        <v>28.0947948736307</v>
      </c>
      <c r="CZ96" s="9">
        <f>+(AT96+AU96+AV96)/AZ96*100</f>
        <v>14.058137037302213</v>
      </c>
      <c r="DA96" s="9">
        <f>+(M96+N96+O96+P96+Q96)/C96*10000</f>
        <v>5.377126092446336</v>
      </c>
      <c r="DB96" s="9">
        <f>+M96/C96*10000</f>
        <v>0.8433190562253968</v>
      </c>
      <c r="DC96" s="9">
        <f>+(M96+N96)/C96*10000</f>
        <v>1.431321333960536</v>
      </c>
      <c r="DD96" s="9">
        <f>+O96/C96*10000</f>
        <v>2.3210616226387066</v>
      </c>
      <c r="DE96" s="9">
        <f>+H96/BT96*1000</f>
        <v>5.0627885044919845</v>
      </c>
      <c r="DF96" s="9">
        <f>+(AW96+BH96)/(AY96+BJ96)*100</f>
        <v>48.638877073585704</v>
      </c>
      <c r="DG96" s="9">
        <f>+(AF96+AI96+AL96+AO96+AR96+AU96+BB96+BE96)/(AY96+BJ96)*100</f>
        <v>3.0017621680743756</v>
      </c>
      <c r="DH96" s="9">
        <f>+(AG96+AJ96+AM96+AP96+AS96+AV96+BC96+BF96)/(AY96+BJ96)*100</f>
        <v>48.06465333900468</v>
      </c>
    </row>
    <row r="97" spans="1:112" s="36" customFormat="1" ht="15.75">
      <c r="A97" s="43"/>
      <c r="B97" s="14" t="s">
        <v>293</v>
      </c>
      <c r="C97" s="35">
        <f>SUM(C75:C79)</f>
        <v>427642</v>
      </c>
      <c r="D97" s="35">
        <f aca="true" t="shared" si="123" ref="D97:BO97">SUM(D75:D79)</f>
        <v>582</v>
      </c>
      <c r="E97" s="35">
        <f t="shared" si="123"/>
        <v>463</v>
      </c>
      <c r="F97" s="35">
        <f t="shared" si="123"/>
        <v>286</v>
      </c>
      <c r="G97" s="35">
        <f t="shared" si="123"/>
        <v>389</v>
      </c>
      <c r="H97" s="35">
        <f t="shared" si="123"/>
        <v>799</v>
      </c>
      <c r="I97" s="35">
        <f t="shared" si="123"/>
        <v>1878</v>
      </c>
      <c r="J97" s="35">
        <f t="shared" si="123"/>
        <v>10</v>
      </c>
      <c r="K97" s="35">
        <f t="shared" si="123"/>
        <v>274</v>
      </c>
      <c r="L97" s="35">
        <f t="shared" si="123"/>
        <v>108</v>
      </c>
      <c r="M97" s="35">
        <f t="shared" si="123"/>
        <v>43</v>
      </c>
      <c r="N97" s="35">
        <f t="shared" si="123"/>
        <v>17</v>
      </c>
      <c r="O97" s="35">
        <f t="shared" si="123"/>
        <v>162</v>
      </c>
      <c r="P97" s="35">
        <f t="shared" si="123"/>
        <v>24</v>
      </c>
      <c r="Q97" s="35">
        <f t="shared" si="123"/>
        <v>51</v>
      </c>
      <c r="R97" s="35">
        <f t="shared" si="123"/>
        <v>5086</v>
      </c>
      <c r="S97" s="35">
        <f t="shared" si="123"/>
        <v>90036</v>
      </c>
      <c r="T97" s="35">
        <f t="shared" si="123"/>
        <v>3982</v>
      </c>
      <c r="U97" s="35">
        <f t="shared" si="123"/>
        <v>172</v>
      </c>
      <c r="V97" s="35">
        <f t="shared" si="123"/>
        <v>28242</v>
      </c>
      <c r="W97" s="35">
        <f t="shared" si="123"/>
        <v>57854</v>
      </c>
      <c r="X97" s="35">
        <f t="shared" si="123"/>
        <v>11</v>
      </c>
      <c r="Y97" s="35">
        <f t="shared" si="123"/>
        <v>180297</v>
      </c>
      <c r="Z97" s="35">
        <f t="shared" si="123"/>
        <v>7</v>
      </c>
      <c r="AA97" s="35">
        <f t="shared" si="123"/>
        <v>8</v>
      </c>
      <c r="AB97" s="35">
        <f t="shared" si="123"/>
        <v>55</v>
      </c>
      <c r="AC97" s="35">
        <f t="shared" si="123"/>
        <v>765</v>
      </c>
      <c r="AD97" s="35">
        <f t="shared" si="123"/>
        <v>835</v>
      </c>
      <c r="AE97" s="35">
        <f t="shared" si="123"/>
        <v>450</v>
      </c>
      <c r="AF97" s="35">
        <f t="shared" si="123"/>
        <v>14</v>
      </c>
      <c r="AG97" s="35">
        <f t="shared" si="123"/>
        <v>404</v>
      </c>
      <c r="AH97" s="35">
        <f t="shared" si="123"/>
        <v>1419</v>
      </c>
      <c r="AI97" s="35">
        <f t="shared" si="123"/>
        <v>20</v>
      </c>
      <c r="AJ97" s="35">
        <f t="shared" si="123"/>
        <v>1374</v>
      </c>
      <c r="AK97" s="35">
        <f t="shared" si="123"/>
        <v>844</v>
      </c>
      <c r="AL97" s="35">
        <f t="shared" si="123"/>
        <v>36</v>
      </c>
      <c r="AM97" s="35">
        <f t="shared" si="123"/>
        <v>692</v>
      </c>
      <c r="AN97" s="35">
        <f t="shared" si="123"/>
        <v>384</v>
      </c>
      <c r="AO97" s="35">
        <f t="shared" si="123"/>
        <v>2</v>
      </c>
      <c r="AP97" s="35">
        <f t="shared" si="123"/>
        <v>380</v>
      </c>
      <c r="AQ97" s="35">
        <f t="shared" si="123"/>
        <v>2606</v>
      </c>
      <c r="AR97" s="35">
        <f t="shared" si="123"/>
        <v>2</v>
      </c>
      <c r="AS97" s="35">
        <f t="shared" si="123"/>
        <v>1818</v>
      </c>
      <c r="AT97" s="35">
        <f t="shared" si="123"/>
        <v>654</v>
      </c>
      <c r="AU97" s="35">
        <f t="shared" si="123"/>
        <v>14</v>
      </c>
      <c r="AV97" s="35">
        <f t="shared" si="123"/>
        <v>1914</v>
      </c>
      <c r="AW97" s="35">
        <f t="shared" si="123"/>
        <v>6357</v>
      </c>
      <c r="AX97" s="35">
        <f t="shared" si="123"/>
        <v>6670</v>
      </c>
      <c r="AY97" s="35">
        <f t="shared" si="123"/>
        <v>13027</v>
      </c>
      <c r="AZ97" s="35">
        <f t="shared" si="123"/>
        <v>13027</v>
      </c>
      <c r="BA97" s="35">
        <f t="shared" si="123"/>
        <v>956</v>
      </c>
      <c r="BB97" s="35">
        <f t="shared" si="123"/>
        <v>27</v>
      </c>
      <c r="BC97" s="35">
        <f t="shared" si="123"/>
        <v>441</v>
      </c>
      <c r="BD97" s="35">
        <f t="shared" si="123"/>
        <v>194</v>
      </c>
      <c r="BE97" s="35">
        <f t="shared" si="123"/>
        <v>21</v>
      </c>
      <c r="BF97" s="35">
        <f t="shared" si="123"/>
        <v>121</v>
      </c>
      <c r="BG97" s="35">
        <f t="shared" si="123"/>
        <v>80</v>
      </c>
      <c r="BH97" s="35">
        <f t="shared" si="123"/>
        <v>1150</v>
      </c>
      <c r="BI97" s="35">
        <f t="shared" si="123"/>
        <v>690</v>
      </c>
      <c r="BJ97" s="35">
        <f t="shared" si="123"/>
        <v>1840</v>
      </c>
      <c r="BK97" s="35">
        <f t="shared" si="123"/>
        <v>605</v>
      </c>
      <c r="BL97" s="35">
        <f t="shared" si="123"/>
        <v>611</v>
      </c>
      <c r="BM97" s="35">
        <f t="shared" si="123"/>
        <v>1216</v>
      </c>
      <c r="BN97" s="35">
        <f t="shared" si="123"/>
        <v>42100</v>
      </c>
      <c r="BO97" s="35">
        <f t="shared" si="123"/>
        <v>6427</v>
      </c>
      <c r="BP97" s="35">
        <f aca="true" t="shared" si="124" ref="BP97:BV97">SUM(BP75:BP79)</f>
        <v>36786</v>
      </c>
      <c r="BQ97" s="35">
        <f t="shared" si="124"/>
        <v>43213</v>
      </c>
      <c r="BR97" s="35">
        <f t="shared" si="124"/>
        <v>67789</v>
      </c>
      <c r="BS97" s="35">
        <f t="shared" si="124"/>
        <v>72239</v>
      </c>
      <c r="BT97" s="35">
        <f t="shared" si="124"/>
        <v>140028</v>
      </c>
      <c r="BU97" s="35">
        <f t="shared" si="124"/>
        <v>183241</v>
      </c>
      <c r="BV97" s="35">
        <f t="shared" si="124"/>
        <v>244401</v>
      </c>
      <c r="BW97" s="35"/>
      <c r="BX97" s="12">
        <f>+BV97/C97*100</f>
        <v>57.15084112411783</v>
      </c>
      <c r="BY97" s="9">
        <f>+Y97/C97*100</f>
        <v>42.160732575378475</v>
      </c>
      <c r="BZ97" s="9">
        <f>+(AD97+AY97)/C97*100</f>
        <v>3.2414963918417743</v>
      </c>
      <c r="CA97" s="9">
        <f>+BJ97/C97*100</f>
        <v>0.4302664378148077</v>
      </c>
      <c r="CB97" s="9">
        <f>+R97/C97*100</f>
        <v>1.1893125558294086</v>
      </c>
      <c r="CC97" s="9">
        <f>+BM97/C97*100</f>
        <v>0.2843499936863077</v>
      </c>
      <c r="CD97" s="9">
        <f>+BN97/C97*100</f>
        <v>9.844683169567068</v>
      </c>
      <c r="CE97" s="31">
        <f>SUM(BZ97:CA97)</f>
        <v>3.671762829656582</v>
      </c>
      <c r="CF97" s="9">
        <f>+(S97+T97+U97+V97+W97+X97)/BV97*100</f>
        <v>73.77097475051248</v>
      </c>
      <c r="CG97" s="9">
        <f>+(Z97+AA97+AB97+AC97+AY97)/BV97*100</f>
        <v>5.67182622002365</v>
      </c>
      <c r="CH97" s="9">
        <f>+(BA97+BB97+BC97+BG97)/BV97*100</f>
        <v>0.615382097454593</v>
      </c>
      <c r="CI97" s="9">
        <f>+(BD97+BE97+BF97)/BV97*100</f>
        <v>0.1374789792185793</v>
      </c>
      <c r="CJ97" s="9">
        <f>+(BA97+BB97+BC97+BG97+BD97+BE97+BF97)/BV97*100</f>
        <v>0.7528610766731724</v>
      </c>
      <c r="CK97" s="9">
        <f>+R97/BV97*100</f>
        <v>2.0810062151955186</v>
      </c>
      <c r="CL97" s="9">
        <f>+BM97/BV97*100</f>
        <v>0.4975429724100965</v>
      </c>
      <c r="CM97" s="9">
        <f>+BN97/BV97*100</f>
        <v>17.225788765185087</v>
      </c>
      <c r="CN97" s="31">
        <f>SUM(CG97:CI97)</f>
        <v>6.424687296696822</v>
      </c>
      <c r="CO97" s="9">
        <f>+S97/(S97+T97+U97+V97+W97+X97)*100</f>
        <v>49.93760295512404</v>
      </c>
      <c r="CP97" s="9">
        <f>+T97/(S97+T97+U97+V97+W97+X97)*100</f>
        <v>2.208578068409347</v>
      </c>
      <c r="CQ97" s="9">
        <f>+(S97+T97)/(S97+T97+U97+V97+W97+X97)*100</f>
        <v>52.14618102353339</v>
      </c>
      <c r="CR97" s="9">
        <f>+U97/Y97*100</f>
        <v>0.09539814861034848</v>
      </c>
      <c r="CS97" s="9">
        <f>+(V97+W97)/(S97+T97+U97+V97+W97+X97)*100</f>
        <v>47.75231978346839</v>
      </c>
      <c r="CT97" s="9">
        <f>+W97/(V97+W97)*100</f>
        <v>67.19708232670507</v>
      </c>
      <c r="CU97" s="9">
        <f>+(AE97+AF97+AG97)/AZ97*100</f>
        <v>6.6630843632455665</v>
      </c>
      <c r="CV97" s="9">
        <f>+(AH97+AI97+AJ97)/AZ97*100</f>
        <v>21.59361326475781</v>
      </c>
      <c r="CW97" s="9">
        <f>+(AK97+AL97+AM97)/AZ97*100</f>
        <v>12.06724495279036</v>
      </c>
      <c r="CX97" s="9">
        <f>+(AN97+AO97+AP97)/AZ97*100</f>
        <v>5.880095186919474</v>
      </c>
      <c r="CY97" s="9">
        <f>+(AQ97+AR97+AS97)/AZ97*100</f>
        <v>33.975589160973364</v>
      </c>
      <c r="CZ97" s="9">
        <f>+(AT97+AU97+AV97)/AZ97*100</f>
        <v>19.820373071313426</v>
      </c>
      <c r="DA97" s="9">
        <f>+(M97+N97+O97+P97+Q97)/C97*10000</f>
        <v>6.9450615234237985</v>
      </c>
      <c r="DB97" s="9">
        <f>+M97/C97*10000</f>
        <v>1.005513957936779</v>
      </c>
      <c r="DC97" s="9">
        <f>+(M97+N97)/C97*10000</f>
        <v>1.4030427320048078</v>
      </c>
      <c r="DD97" s="9">
        <f>+O97/C97*10000</f>
        <v>3.788215376412981</v>
      </c>
      <c r="DE97" s="9">
        <f>+H97/BT97*1000</f>
        <v>5.706001656811495</v>
      </c>
      <c r="DF97" s="9">
        <f>+(AW97+BH97)/(AY97+BJ97)*100</f>
        <v>50.49438353400147</v>
      </c>
      <c r="DG97" s="9">
        <f>+(AF97+AI97+AL97+AO97+AR97+AU97+BB97+BE97)/(AY97+BJ97)*100</f>
        <v>0.9147776955673639</v>
      </c>
      <c r="DH97" s="9">
        <f>+(AG97+AJ97+AM97+AP97+AS97+AV97+BC97+BF97)/(AY97+BJ97)*100</f>
        <v>48.05273424362683</v>
      </c>
    </row>
    <row r="98" spans="1:112" s="36" customFormat="1" ht="15.75">
      <c r="A98" s="43"/>
      <c r="B98" s="14" t="s">
        <v>294</v>
      </c>
      <c r="C98" s="35">
        <f>SUM(C80:C90)</f>
        <v>381573</v>
      </c>
      <c r="D98" s="35">
        <f aca="true" t="shared" si="125" ref="D98:BO98">SUM(D80:D90)</f>
        <v>771</v>
      </c>
      <c r="E98" s="35">
        <f t="shared" si="125"/>
        <v>352</v>
      </c>
      <c r="F98" s="35">
        <f t="shared" si="125"/>
        <v>226</v>
      </c>
      <c r="G98" s="35">
        <f t="shared" si="125"/>
        <v>672</v>
      </c>
      <c r="H98" s="35">
        <f t="shared" si="125"/>
        <v>1042</v>
      </c>
      <c r="I98" s="35">
        <f t="shared" si="125"/>
        <v>2043</v>
      </c>
      <c r="J98" s="35">
        <f t="shared" si="125"/>
        <v>18</v>
      </c>
      <c r="K98" s="35">
        <f t="shared" si="125"/>
        <v>247</v>
      </c>
      <c r="L98" s="35">
        <f t="shared" si="125"/>
        <v>123</v>
      </c>
      <c r="M98" s="35">
        <f t="shared" si="125"/>
        <v>80</v>
      </c>
      <c r="N98" s="35">
        <f t="shared" si="125"/>
        <v>35</v>
      </c>
      <c r="O98" s="35">
        <f t="shared" si="125"/>
        <v>282</v>
      </c>
      <c r="P98" s="35">
        <f t="shared" si="125"/>
        <v>73</v>
      </c>
      <c r="Q98" s="35">
        <f t="shared" si="125"/>
        <v>131</v>
      </c>
      <c r="R98" s="35">
        <f t="shared" si="125"/>
        <v>6095</v>
      </c>
      <c r="S98" s="35">
        <f t="shared" si="125"/>
        <v>62690</v>
      </c>
      <c r="T98" s="35">
        <f t="shared" si="125"/>
        <v>218</v>
      </c>
      <c r="U98" s="35">
        <f t="shared" si="125"/>
        <v>48</v>
      </c>
      <c r="V98" s="35">
        <f t="shared" si="125"/>
        <v>26036</v>
      </c>
      <c r="W98" s="35">
        <f t="shared" si="125"/>
        <v>27802</v>
      </c>
      <c r="X98" s="35">
        <f t="shared" si="125"/>
        <v>14</v>
      </c>
      <c r="Y98" s="35">
        <f t="shared" si="125"/>
        <v>116808</v>
      </c>
      <c r="Z98" s="35">
        <f t="shared" si="125"/>
        <v>26</v>
      </c>
      <c r="AA98" s="35">
        <f t="shared" si="125"/>
        <v>0</v>
      </c>
      <c r="AB98" s="35">
        <f t="shared" si="125"/>
        <v>15</v>
      </c>
      <c r="AC98" s="35">
        <f t="shared" si="125"/>
        <v>292</v>
      </c>
      <c r="AD98" s="35">
        <f t="shared" si="125"/>
        <v>333</v>
      </c>
      <c r="AE98" s="35">
        <f t="shared" si="125"/>
        <v>422</v>
      </c>
      <c r="AF98" s="35">
        <f t="shared" si="125"/>
        <v>28</v>
      </c>
      <c r="AG98" s="35">
        <f t="shared" si="125"/>
        <v>1222</v>
      </c>
      <c r="AH98" s="35">
        <f t="shared" si="125"/>
        <v>2725</v>
      </c>
      <c r="AI98" s="35">
        <f t="shared" si="125"/>
        <v>26</v>
      </c>
      <c r="AJ98" s="35">
        <f t="shared" si="125"/>
        <v>2870</v>
      </c>
      <c r="AK98" s="35">
        <f t="shared" si="125"/>
        <v>828</v>
      </c>
      <c r="AL98" s="35">
        <f t="shared" si="125"/>
        <v>53</v>
      </c>
      <c r="AM98" s="35">
        <f t="shared" si="125"/>
        <v>966</v>
      </c>
      <c r="AN98" s="35">
        <f t="shared" si="125"/>
        <v>2124</v>
      </c>
      <c r="AO98" s="35">
        <f t="shared" si="125"/>
        <v>54</v>
      </c>
      <c r="AP98" s="35">
        <f t="shared" si="125"/>
        <v>2796</v>
      </c>
      <c r="AQ98" s="35">
        <f t="shared" si="125"/>
        <v>3184</v>
      </c>
      <c r="AR98" s="35">
        <f t="shared" si="125"/>
        <v>28</v>
      </c>
      <c r="AS98" s="35">
        <f t="shared" si="125"/>
        <v>3792</v>
      </c>
      <c r="AT98" s="35">
        <f t="shared" si="125"/>
        <v>925</v>
      </c>
      <c r="AU98" s="35">
        <f t="shared" si="125"/>
        <v>17</v>
      </c>
      <c r="AV98" s="35">
        <f t="shared" si="125"/>
        <v>715</v>
      </c>
      <c r="AW98" s="35">
        <f t="shared" si="125"/>
        <v>10208</v>
      </c>
      <c r="AX98" s="35">
        <f t="shared" si="125"/>
        <v>12567</v>
      </c>
      <c r="AY98" s="35">
        <f t="shared" si="125"/>
        <v>22775</v>
      </c>
      <c r="AZ98" s="35">
        <f t="shared" si="125"/>
        <v>22775</v>
      </c>
      <c r="BA98" s="35">
        <f t="shared" si="125"/>
        <v>1254</v>
      </c>
      <c r="BB98" s="35">
        <f t="shared" si="125"/>
        <v>95</v>
      </c>
      <c r="BC98" s="35">
        <f t="shared" si="125"/>
        <v>857</v>
      </c>
      <c r="BD98" s="35">
        <f t="shared" si="125"/>
        <v>245</v>
      </c>
      <c r="BE98" s="35">
        <f t="shared" si="125"/>
        <v>146</v>
      </c>
      <c r="BF98" s="35">
        <f t="shared" si="125"/>
        <v>381</v>
      </c>
      <c r="BG98" s="35">
        <f t="shared" si="125"/>
        <v>49</v>
      </c>
      <c r="BH98" s="35">
        <f t="shared" si="125"/>
        <v>1496</v>
      </c>
      <c r="BI98" s="35">
        <f t="shared" si="125"/>
        <v>1528</v>
      </c>
      <c r="BJ98" s="35">
        <f t="shared" si="125"/>
        <v>3024</v>
      </c>
      <c r="BK98" s="35">
        <f t="shared" si="125"/>
        <v>341</v>
      </c>
      <c r="BL98" s="35">
        <f t="shared" si="125"/>
        <v>1295</v>
      </c>
      <c r="BM98" s="35">
        <f t="shared" si="125"/>
        <v>1634</v>
      </c>
      <c r="BN98" s="35">
        <f t="shared" si="125"/>
        <v>21381</v>
      </c>
      <c r="BO98" s="35">
        <f t="shared" si="125"/>
        <v>8239</v>
      </c>
      <c r="BP98" s="35">
        <f aca="true" t="shared" si="126" ref="BP98:BV98">SUM(BP80:BP90)</f>
        <v>86284</v>
      </c>
      <c r="BQ98" s="35">
        <f t="shared" si="126"/>
        <v>94523</v>
      </c>
      <c r="BR98" s="35">
        <f t="shared" si="126"/>
        <v>56128</v>
      </c>
      <c r="BS98" s="35">
        <f t="shared" si="126"/>
        <v>58869</v>
      </c>
      <c r="BT98" s="35">
        <f t="shared" si="126"/>
        <v>114997</v>
      </c>
      <c r="BU98" s="35">
        <f t="shared" si="126"/>
        <v>209521</v>
      </c>
      <c r="BV98" s="35">
        <f t="shared" si="126"/>
        <v>172052</v>
      </c>
      <c r="BW98" s="35"/>
      <c r="BX98" s="12">
        <f>+BV98/C98*100</f>
        <v>45.0901924402408</v>
      </c>
      <c r="BY98" s="9">
        <f>+Y98/C98*100</f>
        <v>30.61222885267039</v>
      </c>
      <c r="BZ98" s="9">
        <f>+(AD98+AY98)/C98*100</f>
        <v>6.055984044992702</v>
      </c>
      <c r="CA98" s="9">
        <f>+BJ98/C98*100</f>
        <v>0.792508903931882</v>
      </c>
      <c r="CB98" s="9">
        <f>+R98/C98*100</f>
        <v>1.5973352412251391</v>
      </c>
      <c r="CC98" s="9">
        <f>+BM98/C98*100</f>
        <v>0.42822736409546797</v>
      </c>
      <c r="CD98" s="9">
        <f>+BN98/C98*100</f>
        <v>5.603383887224725</v>
      </c>
      <c r="CE98" s="31">
        <f>SUM(BZ98:CA98)</f>
        <v>6.848492948924584</v>
      </c>
      <c r="CF98" s="9">
        <f>+(S98+T98+U98+V98+W98+X98)/BV98*100</f>
        <v>67.89110268988445</v>
      </c>
      <c r="CG98" s="9">
        <f>+(Z98+AA98+AB98+AC98+AY98)/BV98*100</f>
        <v>13.430823239485736</v>
      </c>
      <c r="CH98" s="9">
        <f>+(BA98+BB98+BC98+BG98)/BV98*100</f>
        <v>1.3106502685234696</v>
      </c>
      <c r="CI98" s="9">
        <f>+(BD98+BE98+BF98)/BV98*100</f>
        <v>0.4487015553437333</v>
      </c>
      <c r="CJ98" s="9">
        <f>+(BA98+BB98+BC98+BG98+BD98+BE98+BF98)/BV98*100</f>
        <v>1.759351823867203</v>
      </c>
      <c r="CK98" s="9">
        <f>+R98/BV98*100</f>
        <v>3.5425336526166507</v>
      </c>
      <c r="CL98" s="9">
        <f>+BM98/BV98*100</f>
        <v>0.9497128775021506</v>
      </c>
      <c r="CM98" s="9">
        <f>+BN98/BV98*100</f>
        <v>12.42705693627508</v>
      </c>
      <c r="CN98" s="31">
        <f>SUM(CG98:CI98)</f>
        <v>15.190175063352939</v>
      </c>
      <c r="CO98" s="9">
        <f>+S98/(S98+T98+U98+V98+W98+X98)*100</f>
        <v>53.669269228135065</v>
      </c>
      <c r="CP98" s="9">
        <f>+T98/(S98+T98+U98+V98+W98+X98)*100</f>
        <v>0.1866310526676255</v>
      </c>
      <c r="CQ98" s="9">
        <f>+(S98+T98)/(S98+T98+U98+V98+W98+X98)*100</f>
        <v>53.85590028080268</v>
      </c>
      <c r="CR98" s="9">
        <f>+U98/Y98*100</f>
        <v>0.04109307581672488</v>
      </c>
      <c r="CS98" s="9">
        <f>+(V98+W98)/(S98+T98+U98+V98+W98+X98)*100</f>
        <v>46.09102116293405</v>
      </c>
      <c r="CT98" s="9">
        <f>+W98/(V98+W98)*100</f>
        <v>51.64010550169026</v>
      </c>
      <c r="CU98" s="9">
        <f>+(AE98+AF98+AG98)/AZ98*100</f>
        <v>7.3413830954994514</v>
      </c>
      <c r="CV98" s="9">
        <f>+(AH98+AI98+AJ98)/AZ98*100</f>
        <v>24.680570801317234</v>
      </c>
      <c r="CW98" s="9">
        <f>+(AK98+AL98+AM98)/AZ98*100</f>
        <v>8.109769484083424</v>
      </c>
      <c r="CX98" s="9">
        <f>+(AN98+AO98+AP98)/AZ98*100</f>
        <v>21.8397365532382</v>
      </c>
      <c r="CY98" s="9">
        <f>+(AQ98+AR98+AS98)/AZ98*100</f>
        <v>30.75301866081229</v>
      </c>
      <c r="CZ98" s="9">
        <f>+(AT98+AU98+AV98)/AZ98*100</f>
        <v>7.275521405049397</v>
      </c>
      <c r="DA98" s="9">
        <f>+(M98+N98+O98+P98+Q98)/C98*10000</f>
        <v>15.75059031954567</v>
      </c>
      <c r="DB98" s="9">
        <f>+M98/C98*10000</f>
        <v>2.096584401936196</v>
      </c>
      <c r="DC98" s="9">
        <f>+(M98+N98)/C98*10000</f>
        <v>3.0138400777832812</v>
      </c>
      <c r="DD98" s="9">
        <f>+O98/C98*10000</f>
        <v>7.39046001682509</v>
      </c>
      <c r="DE98" s="9">
        <f>+H98/BT98*1000</f>
        <v>9.061105941894137</v>
      </c>
      <c r="DF98" s="9">
        <f>+(AW98+BH98)/(AY98+BJ98)*100</f>
        <v>45.36609946121943</v>
      </c>
      <c r="DG98" s="9">
        <f>+(AF98+AI98+AL98+AO98+AR98+AU98+BB98+BE98)/(AY98+BJ98)*100</f>
        <v>1.7326252955540915</v>
      </c>
      <c r="DH98" s="9">
        <f>+(AG98+AJ98+AM98+AP98+AS98+AV98+BC98+BF98)/(AY98+BJ98)*100</f>
        <v>52.711345400984534</v>
      </c>
    </row>
    <row r="99" spans="3:112" ht="15.75">
      <c r="C99" s="1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7"/>
      <c r="S99" s="6"/>
      <c r="T99" s="6"/>
      <c r="U99" s="6"/>
      <c r="V99" s="6"/>
      <c r="W99" s="6"/>
      <c r="X99" s="6"/>
      <c r="Y99" s="17"/>
      <c r="Z99" s="6"/>
      <c r="AA99" s="6"/>
      <c r="AB99" s="6"/>
      <c r="AC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17"/>
      <c r="AZ99" s="26"/>
      <c r="BA99" s="6"/>
      <c r="BB99" s="6"/>
      <c r="BC99" s="6"/>
      <c r="BD99" s="6"/>
      <c r="BE99" s="6"/>
      <c r="BF99" s="6"/>
      <c r="BG99" s="6"/>
      <c r="BH99" s="6"/>
      <c r="BI99" s="6"/>
      <c r="BJ99" s="17"/>
      <c r="BK99" s="6"/>
      <c r="BL99" s="6"/>
      <c r="BM99" s="26"/>
      <c r="BN99" s="17"/>
      <c r="BO99" s="6"/>
      <c r="BP99" s="6"/>
      <c r="BQ99" s="6"/>
      <c r="BR99" s="6"/>
      <c r="BS99" s="6"/>
      <c r="BT99" s="6"/>
      <c r="BU99" s="17"/>
      <c r="BV99" s="17"/>
      <c r="BW99" s="17"/>
      <c r="BY99" s="9"/>
      <c r="BZ99" s="9"/>
      <c r="CA99" s="9"/>
      <c r="CB99" s="9"/>
      <c r="CC99" s="9"/>
      <c r="CD99" s="9"/>
      <c r="CE99" s="31"/>
      <c r="CF99" s="9"/>
      <c r="CG99" s="9"/>
      <c r="CH99" s="9"/>
      <c r="CI99" s="9"/>
      <c r="CJ99" s="9"/>
      <c r="CK99" s="9"/>
      <c r="CL99" s="9"/>
      <c r="CM99" s="9"/>
      <c r="CN99" s="31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</row>
    <row r="100" spans="1:112" ht="15.75">
      <c r="A100" s="37" t="s">
        <v>290</v>
      </c>
      <c r="B100" s="14" t="s">
        <v>27</v>
      </c>
      <c r="C100" s="17">
        <v>17884</v>
      </c>
      <c r="D100" s="6">
        <v>80</v>
      </c>
      <c r="E100" s="6">
        <v>112</v>
      </c>
      <c r="F100" s="6">
        <v>13</v>
      </c>
      <c r="G100" s="6">
        <v>39</v>
      </c>
      <c r="H100" s="6">
        <v>63</v>
      </c>
      <c r="I100" s="6">
        <v>366</v>
      </c>
      <c r="J100" s="6">
        <v>3</v>
      </c>
      <c r="K100" s="6">
        <v>23</v>
      </c>
      <c r="L100" s="6">
        <v>24</v>
      </c>
      <c r="M100" s="6">
        <v>12</v>
      </c>
      <c r="N100" s="6">
        <v>2</v>
      </c>
      <c r="O100" s="6">
        <v>14</v>
      </c>
      <c r="P100" s="6">
        <v>5</v>
      </c>
      <c r="Q100" s="6">
        <v>24</v>
      </c>
      <c r="R100" s="17">
        <v>780</v>
      </c>
      <c r="S100" s="6">
        <v>0</v>
      </c>
      <c r="T100" s="6">
        <v>0</v>
      </c>
      <c r="U100" s="6">
        <v>0</v>
      </c>
      <c r="V100" s="6">
        <v>531</v>
      </c>
      <c r="W100" s="6">
        <v>1</v>
      </c>
      <c r="X100" s="6">
        <v>90</v>
      </c>
      <c r="Y100" s="17">
        <f>SUM(S100:X100)</f>
        <v>622</v>
      </c>
      <c r="Z100" s="6">
        <v>0</v>
      </c>
      <c r="AA100" s="6">
        <v>0</v>
      </c>
      <c r="AB100" s="6">
        <v>0</v>
      </c>
      <c r="AC100" s="6">
        <v>9</v>
      </c>
      <c r="AD100" s="16">
        <f t="shared" si="99"/>
        <v>9</v>
      </c>
      <c r="AE100" s="6">
        <v>18</v>
      </c>
      <c r="AF100" s="6">
        <v>7</v>
      </c>
      <c r="AG100" s="6">
        <v>259</v>
      </c>
      <c r="AH100" s="6">
        <v>107</v>
      </c>
      <c r="AI100" s="6">
        <v>15</v>
      </c>
      <c r="AJ100" s="6">
        <v>901</v>
      </c>
      <c r="AK100" s="6">
        <v>155</v>
      </c>
      <c r="AL100" s="6">
        <v>42</v>
      </c>
      <c r="AM100" s="6">
        <v>662</v>
      </c>
      <c r="AN100" s="6">
        <v>21</v>
      </c>
      <c r="AO100" s="6">
        <v>10</v>
      </c>
      <c r="AP100" s="6">
        <v>203</v>
      </c>
      <c r="AQ100" s="6">
        <v>89</v>
      </c>
      <c r="AR100" s="6">
        <v>1</v>
      </c>
      <c r="AS100" s="6">
        <v>605</v>
      </c>
      <c r="AT100" s="6">
        <v>103</v>
      </c>
      <c r="AU100" s="6">
        <v>8</v>
      </c>
      <c r="AV100" s="6">
        <v>22</v>
      </c>
      <c r="AW100" s="6">
        <v>493</v>
      </c>
      <c r="AX100" s="6">
        <v>2735</v>
      </c>
      <c r="AY100" s="17">
        <v>3228</v>
      </c>
      <c r="AZ100" s="26">
        <f t="shared" si="94"/>
        <v>3228</v>
      </c>
      <c r="BA100" s="6">
        <v>173</v>
      </c>
      <c r="BB100" s="6">
        <v>173</v>
      </c>
      <c r="BC100" s="6">
        <v>61</v>
      </c>
      <c r="BD100" s="6">
        <v>28</v>
      </c>
      <c r="BE100" s="6">
        <v>173</v>
      </c>
      <c r="BF100" s="6">
        <v>593</v>
      </c>
      <c r="BG100" s="6">
        <v>8</v>
      </c>
      <c r="BH100" s="6">
        <v>201</v>
      </c>
      <c r="BI100" s="6">
        <v>1008</v>
      </c>
      <c r="BJ100" s="17">
        <v>1209</v>
      </c>
      <c r="BK100" s="6">
        <v>154</v>
      </c>
      <c r="BL100" s="6">
        <v>208</v>
      </c>
      <c r="BM100" s="26">
        <v>362</v>
      </c>
      <c r="BN100" s="17">
        <v>1891</v>
      </c>
      <c r="BO100" s="6">
        <v>427</v>
      </c>
      <c r="BP100" s="6">
        <v>4446</v>
      </c>
      <c r="BQ100" s="6">
        <v>4873</v>
      </c>
      <c r="BR100" s="6">
        <v>2267</v>
      </c>
      <c r="BS100" s="6">
        <v>2643</v>
      </c>
      <c r="BT100" s="6">
        <v>4910</v>
      </c>
      <c r="BU100" s="17">
        <v>9783</v>
      </c>
      <c r="BV100" s="16">
        <f>+C100-BU100</f>
        <v>8101</v>
      </c>
      <c r="BX100" s="12">
        <f>+BV100/C100*100</f>
        <v>45.29747260120779</v>
      </c>
      <c r="BY100" s="9">
        <f t="shared" si="100"/>
        <v>3.4779691344218295</v>
      </c>
      <c r="BZ100" s="9">
        <f t="shared" si="95"/>
        <v>18.099977633639007</v>
      </c>
      <c r="CA100" s="9">
        <f t="shared" si="96"/>
        <v>6.760232610154328</v>
      </c>
      <c r="CB100" s="9">
        <f t="shared" si="101"/>
        <v>4.361440393647953</v>
      </c>
      <c r="CC100" s="9">
        <f t="shared" si="97"/>
        <v>2.0241556698725116</v>
      </c>
      <c r="CD100" s="9">
        <f t="shared" si="98"/>
        <v>10.573697159472154</v>
      </c>
      <c r="CE100" s="31">
        <f t="shared" si="102"/>
        <v>24.860210243793336</v>
      </c>
      <c r="CF100" s="9">
        <f>+(S100+T100+U100+V100+W100+X100)/BV100*100</f>
        <v>7.678064436489322</v>
      </c>
      <c r="CG100" s="9">
        <f>+(Z100+AA100+AB100+AC100+AY100)/BV100*100</f>
        <v>39.95802987285521</v>
      </c>
      <c r="CH100" s="9">
        <f>+(BA100+BB100+BC100+BG100)/BV100*100</f>
        <v>5.122824342673744</v>
      </c>
      <c r="CI100" s="9">
        <f>+(BD100+BE100+BF100)/BV100*100</f>
        <v>9.801259103814344</v>
      </c>
      <c r="CJ100" s="9">
        <f>+(BA100+BB100+BC100+BG100+BD100+BE100+BF100)/BV100*100</f>
        <v>14.924083446488087</v>
      </c>
      <c r="CK100" s="9">
        <f>+R100/BV100*100</f>
        <v>9.628440933218121</v>
      </c>
      <c r="CL100" s="9">
        <f t="shared" si="111"/>
        <v>4.468584125416615</v>
      </c>
      <c r="CM100" s="9">
        <f t="shared" si="112"/>
        <v>23.342797185532653</v>
      </c>
      <c r="CN100" s="31">
        <f t="shared" si="103"/>
        <v>54.8821133193433</v>
      </c>
      <c r="CO100" s="9">
        <f t="shared" si="113"/>
        <v>0</v>
      </c>
      <c r="CP100" s="9">
        <f t="shared" si="114"/>
        <v>0</v>
      </c>
      <c r="CQ100" s="9">
        <f t="shared" si="115"/>
        <v>0</v>
      </c>
      <c r="CR100" s="9">
        <f t="shared" si="104"/>
        <v>0</v>
      </c>
      <c r="CS100" s="9">
        <f t="shared" si="116"/>
        <v>85.53054662379421</v>
      </c>
      <c r="CT100" s="9">
        <f t="shared" si="117"/>
        <v>0.18796992481203006</v>
      </c>
      <c r="CU100" s="9">
        <f t="shared" si="105"/>
        <v>8.79801734820322</v>
      </c>
      <c r="CV100" s="9">
        <f t="shared" si="106"/>
        <v>31.691449814126393</v>
      </c>
      <c r="CW100" s="9">
        <f t="shared" si="107"/>
        <v>26.610904584882277</v>
      </c>
      <c r="CX100" s="9">
        <f t="shared" si="108"/>
        <v>7.24907063197026</v>
      </c>
      <c r="CY100" s="9">
        <f t="shared" si="109"/>
        <v>21.530359355638165</v>
      </c>
      <c r="CZ100" s="9">
        <f t="shared" si="110"/>
        <v>4.1201982651796785</v>
      </c>
      <c r="DA100" s="9">
        <f t="shared" si="118"/>
        <v>31.87206441511966</v>
      </c>
      <c r="DB100" s="9">
        <f>+M100/C100*10000</f>
        <v>6.709908297919928</v>
      </c>
      <c r="DC100" s="9">
        <f>+(M100+N100)/C100*10000</f>
        <v>7.82822634757325</v>
      </c>
      <c r="DD100" s="9">
        <f>+O100/C100*10000</f>
        <v>7.82822634757325</v>
      </c>
      <c r="DE100" s="9">
        <f>+H100/BT100*1000</f>
        <v>12.830957230142566</v>
      </c>
      <c r="DF100" s="9">
        <f>+(AW100+BH100)/(AY100+BJ100)*100</f>
        <v>15.641199008338969</v>
      </c>
      <c r="DG100" s="9">
        <f>+(AF100+AI100+AL100+AO100+AR100+AU100+BB100+BE100)/(AY100+BJ100)*100</f>
        <v>9.668695064232589</v>
      </c>
      <c r="DH100" s="9">
        <f>+(AG100+AJ100+AM100+AP100+AS100+AV100+BC100+BF100)/(AY100+BJ100)*100</f>
        <v>74.50980392156863</v>
      </c>
    </row>
    <row r="101" spans="3:112" ht="15.75">
      <c r="C101" s="1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17"/>
      <c r="S101" s="6"/>
      <c r="T101" s="6"/>
      <c r="U101" s="6"/>
      <c r="V101" s="6"/>
      <c r="W101" s="6"/>
      <c r="X101" s="6"/>
      <c r="Y101" s="17"/>
      <c r="Z101" s="6"/>
      <c r="AA101" s="6"/>
      <c r="AB101" s="6"/>
      <c r="AC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17"/>
      <c r="AZ101" s="26"/>
      <c r="BA101" s="6"/>
      <c r="BB101" s="6"/>
      <c r="BC101" s="6"/>
      <c r="BD101" s="6"/>
      <c r="BE101" s="6"/>
      <c r="BF101" s="6"/>
      <c r="BG101" s="6"/>
      <c r="BH101" s="6"/>
      <c r="BI101" s="6"/>
      <c r="BJ101" s="17"/>
      <c r="BK101" s="6"/>
      <c r="BL101" s="6"/>
      <c r="BM101" s="26"/>
      <c r="BN101" s="17"/>
      <c r="BO101" s="6"/>
      <c r="BP101" s="6"/>
      <c r="BQ101" s="6"/>
      <c r="BR101" s="6"/>
      <c r="BS101" s="6"/>
      <c r="BT101" s="6"/>
      <c r="BU101" s="17"/>
      <c r="BY101" s="9"/>
      <c r="BZ101" s="9"/>
      <c r="CA101" s="9"/>
      <c r="CB101" s="9"/>
      <c r="CC101" s="9"/>
      <c r="CD101" s="9"/>
      <c r="CE101" s="31"/>
      <c r="CF101" s="9"/>
      <c r="CG101" s="9"/>
      <c r="CH101" s="9"/>
      <c r="CI101" s="9"/>
      <c r="CJ101" s="9"/>
      <c r="CK101" s="9"/>
      <c r="CL101" s="9"/>
      <c r="CM101" s="9"/>
      <c r="CN101" s="31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</row>
    <row r="102" spans="1:112" ht="15.75">
      <c r="A102" s="46" t="s">
        <v>269</v>
      </c>
      <c r="B102" s="14" t="s">
        <v>158</v>
      </c>
      <c r="C102" s="17">
        <v>261124</v>
      </c>
      <c r="D102" s="6">
        <v>402</v>
      </c>
      <c r="E102" s="6">
        <v>593</v>
      </c>
      <c r="F102" s="6">
        <v>97</v>
      </c>
      <c r="G102" s="6">
        <v>160</v>
      </c>
      <c r="H102" s="6">
        <v>271</v>
      </c>
      <c r="I102" s="6">
        <v>1070</v>
      </c>
      <c r="J102" s="6">
        <v>10</v>
      </c>
      <c r="K102" s="6">
        <v>97</v>
      </c>
      <c r="L102" s="6">
        <v>89</v>
      </c>
      <c r="M102" s="6">
        <v>26</v>
      </c>
      <c r="N102" s="6">
        <v>28</v>
      </c>
      <c r="O102" s="6">
        <v>38</v>
      </c>
      <c r="P102" s="6">
        <v>38</v>
      </c>
      <c r="Q102" s="6">
        <v>30</v>
      </c>
      <c r="R102" s="17">
        <v>2949</v>
      </c>
      <c r="S102" s="6">
        <v>49959</v>
      </c>
      <c r="T102" s="6">
        <v>522</v>
      </c>
      <c r="U102" s="6">
        <v>208</v>
      </c>
      <c r="V102" s="6">
        <v>47592</v>
      </c>
      <c r="W102" s="6">
        <v>15055</v>
      </c>
      <c r="X102" s="6">
        <v>9</v>
      </c>
      <c r="Y102" s="17">
        <f aca="true" t="shared" si="127" ref="Y102:Y108">SUM(S102:X102)</f>
        <v>113345</v>
      </c>
      <c r="Z102" s="6">
        <v>0</v>
      </c>
      <c r="AA102" s="6">
        <v>25</v>
      </c>
      <c r="AB102" s="6">
        <v>10</v>
      </c>
      <c r="AC102" s="6">
        <v>90</v>
      </c>
      <c r="AD102" s="16">
        <f t="shared" si="99"/>
        <v>125</v>
      </c>
      <c r="AE102" s="6">
        <v>289</v>
      </c>
      <c r="AF102" s="6">
        <v>33</v>
      </c>
      <c r="AG102" s="6">
        <v>523</v>
      </c>
      <c r="AH102" s="6">
        <v>684</v>
      </c>
      <c r="AI102" s="6">
        <v>39</v>
      </c>
      <c r="AJ102" s="6">
        <v>696</v>
      </c>
      <c r="AK102" s="6">
        <v>297</v>
      </c>
      <c r="AL102" s="6">
        <v>31</v>
      </c>
      <c r="AM102" s="6">
        <v>459</v>
      </c>
      <c r="AN102" s="6">
        <v>423</v>
      </c>
      <c r="AO102" s="6">
        <v>14</v>
      </c>
      <c r="AP102" s="6">
        <v>481</v>
      </c>
      <c r="AQ102" s="6">
        <v>889</v>
      </c>
      <c r="AR102" s="6">
        <v>68</v>
      </c>
      <c r="AS102" s="6">
        <v>906</v>
      </c>
      <c r="AT102" s="6">
        <v>516</v>
      </c>
      <c r="AU102" s="6">
        <v>37</v>
      </c>
      <c r="AV102" s="6">
        <v>322</v>
      </c>
      <c r="AW102" s="6">
        <v>3098</v>
      </c>
      <c r="AX102" s="6">
        <v>3609</v>
      </c>
      <c r="AY102" s="17">
        <v>6707</v>
      </c>
      <c r="AZ102" s="26">
        <f t="shared" si="94"/>
        <v>6707</v>
      </c>
      <c r="BA102" s="6">
        <v>598</v>
      </c>
      <c r="BB102" s="6">
        <v>61</v>
      </c>
      <c r="BC102" s="6">
        <v>456</v>
      </c>
      <c r="BD102" s="6">
        <v>62</v>
      </c>
      <c r="BE102" s="6">
        <v>85</v>
      </c>
      <c r="BF102" s="6">
        <v>137</v>
      </c>
      <c r="BG102" s="6">
        <v>55</v>
      </c>
      <c r="BH102" s="6">
        <v>660</v>
      </c>
      <c r="BI102" s="6">
        <v>794</v>
      </c>
      <c r="BJ102" s="17">
        <v>1454</v>
      </c>
      <c r="BK102" s="6">
        <v>394</v>
      </c>
      <c r="BL102" s="6">
        <v>554</v>
      </c>
      <c r="BM102" s="26">
        <v>948</v>
      </c>
      <c r="BN102" s="17">
        <v>9720</v>
      </c>
      <c r="BO102" s="6">
        <v>5001</v>
      </c>
      <c r="BP102" s="6">
        <v>40200</v>
      </c>
      <c r="BQ102" s="6">
        <v>45201</v>
      </c>
      <c r="BR102" s="6">
        <v>39407</v>
      </c>
      <c r="BS102" s="6">
        <v>41268</v>
      </c>
      <c r="BT102" s="6">
        <v>80675</v>
      </c>
      <c r="BU102" s="17">
        <v>125876</v>
      </c>
      <c r="BV102" s="16">
        <f aca="true" t="shared" si="128" ref="BV102:BV108">+C102-BU102</f>
        <v>135248</v>
      </c>
      <c r="BX102" s="12">
        <f aca="true" t="shared" si="129" ref="BX102:BX108">+BV102/C102*100</f>
        <v>51.79454971584382</v>
      </c>
      <c r="BY102" s="9">
        <f t="shared" si="100"/>
        <v>43.4065807815444</v>
      </c>
      <c r="BZ102" s="9">
        <f t="shared" si="95"/>
        <v>2.6163814892541475</v>
      </c>
      <c r="CA102" s="9">
        <f t="shared" si="96"/>
        <v>0.5568235780701889</v>
      </c>
      <c r="CB102" s="9">
        <f t="shared" si="101"/>
        <v>1.1293485087544615</v>
      </c>
      <c r="CC102" s="9">
        <f t="shared" si="97"/>
        <v>0.3630459092232043</v>
      </c>
      <c r="CD102" s="9">
        <f t="shared" si="98"/>
        <v>3.7223694489974113</v>
      </c>
      <c r="CE102" s="31">
        <f t="shared" si="102"/>
        <v>3.1732050673243366</v>
      </c>
      <c r="CF102" s="9">
        <f aca="true" t="shared" si="130" ref="CF102:CF108">+(S102+T102+U102+V102+W102+X102)/BV102*100</f>
        <v>83.80530580858867</v>
      </c>
      <c r="CG102" s="9">
        <f aca="true" t="shared" si="131" ref="CG102:CG108">+(Z102+AA102+AB102+AC102+AY102)/BV102*100</f>
        <v>5.0514610197562995</v>
      </c>
      <c r="CH102" s="9">
        <f aca="true" t="shared" si="132" ref="CH102:CH108">+(BA102+BB102+BC102+BG102)/BV102*100</f>
        <v>0.8650774872826216</v>
      </c>
      <c r="CI102" s="9">
        <f aca="true" t="shared" si="133" ref="CI102:CI108">+(BD102+BE102+BF102)/BV102*100</f>
        <v>0.20998462084467054</v>
      </c>
      <c r="CJ102" s="9">
        <f aca="true" t="shared" si="134" ref="CJ102:CJ108">+(BA102+BB102+BC102+BG102+BD102+BE102+BF102)/BV102*100</f>
        <v>1.075062108127292</v>
      </c>
      <c r="CK102" s="9">
        <f aca="true" t="shared" si="135" ref="CK102:CK108">+R102/BV102*100</f>
        <v>2.180438897432864</v>
      </c>
      <c r="CL102" s="9">
        <f t="shared" si="111"/>
        <v>0.7009345794392523</v>
      </c>
      <c r="CM102" s="9">
        <f t="shared" si="112"/>
        <v>7.186797586655626</v>
      </c>
      <c r="CN102" s="31">
        <f t="shared" si="103"/>
        <v>6.126523127883591</v>
      </c>
      <c r="CO102" s="9">
        <f t="shared" si="113"/>
        <v>44.07693325687062</v>
      </c>
      <c r="CP102" s="9">
        <f t="shared" si="114"/>
        <v>0.46054082667960655</v>
      </c>
      <c r="CQ102" s="9">
        <f t="shared" si="115"/>
        <v>44.53747408355022</v>
      </c>
      <c r="CR102" s="9">
        <f t="shared" si="104"/>
        <v>0.1835105209757819</v>
      </c>
      <c r="CS102" s="9">
        <f t="shared" si="116"/>
        <v>55.27107503639331</v>
      </c>
      <c r="CT102" s="9">
        <f t="shared" si="117"/>
        <v>24.031477963829072</v>
      </c>
      <c r="CU102" s="9">
        <f t="shared" si="105"/>
        <v>12.598777396749664</v>
      </c>
      <c r="CV102" s="9">
        <f t="shared" si="106"/>
        <v>21.157000149097957</v>
      </c>
      <c r="CW102" s="9">
        <f t="shared" si="107"/>
        <v>11.734009244073357</v>
      </c>
      <c r="CX102" s="9">
        <f t="shared" si="108"/>
        <v>13.687192485462948</v>
      </c>
      <c r="CY102" s="9">
        <f t="shared" si="109"/>
        <v>27.776949455792455</v>
      </c>
      <c r="CZ102" s="9">
        <f t="shared" si="110"/>
        <v>13.046071268823617</v>
      </c>
      <c r="DA102" s="9">
        <f t="shared" si="118"/>
        <v>6.127357117691211</v>
      </c>
      <c r="DB102" s="9">
        <f aca="true" t="shared" si="136" ref="DB102:DB108">+M102/C102*10000</f>
        <v>0.9956955316248219</v>
      </c>
      <c r="DC102" s="9">
        <f aca="true" t="shared" si="137" ref="DC102:DC108">+(M102+N102)/C102*10000</f>
        <v>2.0679830272207838</v>
      </c>
      <c r="DD102" s="9">
        <f aca="true" t="shared" si="138" ref="DD102:DD108">+O102/C102*10000</f>
        <v>1.4552473154516627</v>
      </c>
      <c r="DE102" s="9">
        <f aca="true" t="shared" si="139" ref="DE102:DE108">+H102/BT102*1000</f>
        <v>3.3591571118686088</v>
      </c>
      <c r="DF102" s="9">
        <f aca="true" t="shared" si="140" ref="DF102:DF108">+(AW102+BH102)/(AY102+BJ102)*100</f>
        <v>46.04827839725524</v>
      </c>
      <c r="DG102" s="9">
        <f aca="true" t="shared" si="141" ref="DG102:DG108">+(AF102+AI102+AL102+AO102+AR102+AU102+BB102+BE102)/(AY102+BJ102)*100</f>
        <v>4.509251317240534</v>
      </c>
      <c r="DH102" s="9">
        <f aca="true" t="shared" si="142" ref="DH102:DH108">+(AG102+AJ102+AM102+AP102+AS102+AV102+BC102+BF102)/(AY102+BJ102)*100</f>
        <v>48.768533267981866</v>
      </c>
    </row>
    <row r="103" spans="1:112" ht="15.75">
      <c r="A103" s="46" t="s">
        <v>270</v>
      </c>
      <c r="B103" s="14" t="s">
        <v>159</v>
      </c>
      <c r="C103" s="17">
        <v>170022</v>
      </c>
      <c r="D103" s="6">
        <v>189</v>
      </c>
      <c r="E103" s="6">
        <v>114</v>
      </c>
      <c r="F103" s="6">
        <v>53</v>
      </c>
      <c r="G103" s="6">
        <v>89</v>
      </c>
      <c r="H103" s="6">
        <v>109</v>
      </c>
      <c r="I103" s="6">
        <v>387</v>
      </c>
      <c r="J103" s="6">
        <v>0</v>
      </c>
      <c r="K103" s="6">
        <v>39</v>
      </c>
      <c r="L103" s="6">
        <v>21</v>
      </c>
      <c r="M103" s="6">
        <v>11</v>
      </c>
      <c r="N103" s="6">
        <v>10</v>
      </c>
      <c r="O103" s="6">
        <v>26</v>
      </c>
      <c r="P103" s="6">
        <v>10</v>
      </c>
      <c r="Q103" s="6">
        <v>13</v>
      </c>
      <c r="R103" s="17">
        <v>1071</v>
      </c>
      <c r="S103" s="6">
        <v>31572</v>
      </c>
      <c r="T103" s="6">
        <v>316</v>
      </c>
      <c r="U103" s="6">
        <v>131</v>
      </c>
      <c r="V103" s="6">
        <v>40865</v>
      </c>
      <c r="W103" s="6">
        <v>3441</v>
      </c>
      <c r="X103" s="6">
        <v>1</v>
      </c>
      <c r="Y103" s="17">
        <f t="shared" si="127"/>
        <v>76326</v>
      </c>
      <c r="Z103" s="6">
        <v>2</v>
      </c>
      <c r="AA103" s="6">
        <v>0</v>
      </c>
      <c r="AB103" s="6">
        <v>7</v>
      </c>
      <c r="AC103" s="6">
        <v>142</v>
      </c>
      <c r="AD103" s="16">
        <f t="shared" si="99"/>
        <v>151</v>
      </c>
      <c r="AE103" s="6">
        <v>40</v>
      </c>
      <c r="AF103" s="6">
        <v>12</v>
      </c>
      <c r="AG103" s="6">
        <v>113</v>
      </c>
      <c r="AH103" s="6">
        <v>280</v>
      </c>
      <c r="AI103" s="6">
        <v>30</v>
      </c>
      <c r="AJ103" s="6">
        <v>371</v>
      </c>
      <c r="AK103" s="6">
        <v>139</v>
      </c>
      <c r="AL103" s="6">
        <v>13</v>
      </c>
      <c r="AM103" s="6">
        <v>188</v>
      </c>
      <c r="AN103" s="6">
        <v>71</v>
      </c>
      <c r="AO103" s="6">
        <v>2</v>
      </c>
      <c r="AP103" s="6">
        <v>39</v>
      </c>
      <c r="AQ103" s="6">
        <v>598</v>
      </c>
      <c r="AR103" s="6">
        <v>18</v>
      </c>
      <c r="AS103" s="6">
        <v>574</v>
      </c>
      <c r="AT103" s="6">
        <v>245</v>
      </c>
      <c r="AU103" s="6">
        <v>16</v>
      </c>
      <c r="AV103" s="6">
        <v>164</v>
      </c>
      <c r="AW103" s="6">
        <v>1373</v>
      </c>
      <c r="AX103" s="6">
        <v>1540</v>
      </c>
      <c r="AY103" s="17">
        <v>2913</v>
      </c>
      <c r="AZ103" s="26">
        <f t="shared" si="94"/>
        <v>2913</v>
      </c>
      <c r="BA103" s="6">
        <v>217</v>
      </c>
      <c r="BB103" s="6">
        <v>39</v>
      </c>
      <c r="BC103" s="6">
        <v>134</v>
      </c>
      <c r="BD103" s="6">
        <v>9</v>
      </c>
      <c r="BE103" s="6">
        <v>2</v>
      </c>
      <c r="BF103" s="6">
        <v>4</v>
      </c>
      <c r="BG103" s="6">
        <v>16</v>
      </c>
      <c r="BH103" s="6">
        <v>226</v>
      </c>
      <c r="BI103" s="6">
        <v>195</v>
      </c>
      <c r="BJ103" s="17">
        <v>421</v>
      </c>
      <c r="BK103" s="6">
        <v>404</v>
      </c>
      <c r="BL103" s="6">
        <v>127</v>
      </c>
      <c r="BM103" s="26">
        <v>531</v>
      </c>
      <c r="BN103" s="17">
        <v>6285</v>
      </c>
      <c r="BO103" s="6">
        <v>3812</v>
      </c>
      <c r="BP103" s="6">
        <v>21449</v>
      </c>
      <c r="BQ103" s="6">
        <v>25261</v>
      </c>
      <c r="BR103" s="6">
        <v>28575</v>
      </c>
      <c r="BS103" s="6">
        <v>28488</v>
      </c>
      <c r="BT103" s="6">
        <v>57063</v>
      </c>
      <c r="BU103" s="17">
        <v>82324</v>
      </c>
      <c r="BV103" s="16">
        <f t="shared" si="128"/>
        <v>87698</v>
      </c>
      <c r="BX103" s="12">
        <f t="shared" si="129"/>
        <v>51.58038371504864</v>
      </c>
      <c r="BY103" s="9">
        <f t="shared" si="100"/>
        <v>44.89183752690828</v>
      </c>
      <c r="BZ103" s="9">
        <f t="shared" si="95"/>
        <v>1.8021197256825587</v>
      </c>
      <c r="CA103" s="9">
        <f t="shared" si="96"/>
        <v>0.24761501452753173</v>
      </c>
      <c r="CB103" s="9">
        <f t="shared" si="101"/>
        <v>0.6299184811377351</v>
      </c>
      <c r="CC103" s="9">
        <f t="shared" si="97"/>
        <v>0.31231252426156614</v>
      </c>
      <c r="CD103" s="9">
        <f t="shared" si="98"/>
        <v>3.6965804425309665</v>
      </c>
      <c r="CE103" s="31">
        <f t="shared" si="102"/>
        <v>2.0497347402100905</v>
      </c>
      <c r="CF103" s="9">
        <f t="shared" si="130"/>
        <v>87.03277155693402</v>
      </c>
      <c r="CG103" s="9">
        <f t="shared" si="131"/>
        <v>3.4938082966544277</v>
      </c>
      <c r="CH103" s="9">
        <f t="shared" si="132"/>
        <v>0.46295240484389605</v>
      </c>
      <c r="CI103" s="9">
        <f t="shared" si="133"/>
        <v>0.017104152888321282</v>
      </c>
      <c r="CJ103" s="9">
        <f t="shared" si="134"/>
        <v>0.4800565577322174</v>
      </c>
      <c r="CK103" s="9">
        <f t="shared" si="135"/>
        <v>1.2212365162261396</v>
      </c>
      <c r="CL103" s="9">
        <f t="shared" si="111"/>
        <v>0.6054870122465735</v>
      </c>
      <c r="CM103" s="9">
        <f t="shared" si="112"/>
        <v>7.166640060206618</v>
      </c>
      <c r="CN103" s="31">
        <f t="shared" si="103"/>
        <v>3.9738648543866453</v>
      </c>
      <c r="CO103" s="9">
        <f t="shared" si="113"/>
        <v>41.36467258863297</v>
      </c>
      <c r="CP103" s="9">
        <f t="shared" si="114"/>
        <v>0.4140135733563923</v>
      </c>
      <c r="CQ103" s="9">
        <f t="shared" si="115"/>
        <v>41.778686161989356</v>
      </c>
      <c r="CR103" s="9">
        <f t="shared" si="104"/>
        <v>0.1716322092078715</v>
      </c>
      <c r="CS103" s="9">
        <f t="shared" si="116"/>
        <v>58.04837145926683</v>
      </c>
      <c r="CT103" s="9">
        <f t="shared" si="117"/>
        <v>7.7664424682887185</v>
      </c>
      <c r="CU103" s="9">
        <f t="shared" si="105"/>
        <v>5.664263645726056</v>
      </c>
      <c r="CV103" s="9">
        <f t="shared" si="106"/>
        <v>23.377960865087537</v>
      </c>
      <c r="CW103" s="9">
        <f t="shared" si="107"/>
        <v>11.67181599725369</v>
      </c>
      <c r="CX103" s="9">
        <f t="shared" si="108"/>
        <v>3.8448335049776863</v>
      </c>
      <c r="CY103" s="9">
        <f t="shared" si="109"/>
        <v>40.851355990387916</v>
      </c>
      <c r="CZ103" s="9">
        <f t="shared" si="110"/>
        <v>14.589769996567112</v>
      </c>
      <c r="DA103" s="9">
        <f t="shared" si="118"/>
        <v>4.11711425580219</v>
      </c>
      <c r="DB103" s="9">
        <f t="shared" si="136"/>
        <v>0.6469750973403442</v>
      </c>
      <c r="DC103" s="9">
        <f t="shared" si="137"/>
        <v>1.235134276740657</v>
      </c>
      <c r="DD103" s="9">
        <f t="shared" si="138"/>
        <v>1.5292138664408135</v>
      </c>
      <c r="DE103" s="9">
        <f t="shared" si="139"/>
        <v>1.9101694618228977</v>
      </c>
      <c r="DF103" s="9">
        <f t="shared" si="140"/>
        <v>47.960407918416315</v>
      </c>
      <c r="DG103" s="9">
        <f t="shared" si="141"/>
        <v>3.9592081583683263</v>
      </c>
      <c r="DH103" s="9">
        <f t="shared" si="142"/>
        <v>47.600479904019195</v>
      </c>
    </row>
    <row r="104" spans="1:112" ht="15.75">
      <c r="A104" s="46" t="s">
        <v>271</v>
      </c>
      <c r="B104" s="14" t="s">
        <v>160</v>
      </c>
      <c r="C104" s="17">
        <v>87752</v>
      </c>
      <c r="D104" s="6">
        <v>78</v>
      </c>
      <c r="E104" s="6">
        <v>72</v>
      </c>
      <c r="F104" s="6">
        <v>33</v>
      </c>
      <c r="G104" s="6">
        <v>41</v>
      </c>
      <c r="H104" s="6">
        <v>69</v>
      </c>
      <c r="I104" s="6">
        <v>80</v>
      </c>
      <c r="J104" s="6">
        <v>0</v>
      </c>
      <c r="K104" s="6">
        <v>6</v>
      </c>
      <c r="L104" s="6">
        <v>8</v>
      </c>
      <c r="M104" s="6">
        <v>3</v>
      </c>
      <c r="N104" s="6">
        <v>12</v>
      </c>
      <c r="O104" s="6">
        <v>7</v>
      </c>
      <c r="P104" s="6">
        <v>3</v>
      </c>
      <c r="Q104" s="6">
        <v>9</v>
      </c>
      <c r="R104" s="17">
        <v>421</v>
      </c>
      <c r="S104" s="6">
        <v>20354</v>
      </c>
      <c r="T104" s="6">
        <v>291</v>
      </c>
      <c r="U104" s="6">
        <v>66</v>
      </c>
      <c r="V104" s="6">
        <v>4533</v>
      </c>
      <c r="W104" s="6">
        <v>400</v>
      </c>
      <c r="X104" s="6">
        <v>11</v>
      </c>
      <c r="Y104" s="17">
        <f t="shared" si="127"/>
        <v>25655</v>
      </c>
      <c r="Z104" s="6">
        <v>1</v>
      </c>
      <c r="AA104" s="6">
        <v>0</v>
      </c>
      <c r="AB104" s="6">
        <v>0</v>
      </c>
      <c r="AC104" s="6">
        <v>1</v>
      </c>
      <c r="AD104" s="16">
        <f t="shared" si="99"/>
        <v>2</v>
      </c>
      <c r="AE104" s="6">
        <v>59</v>
      </c>
      <c r="AF104" s="6">
        <v>9</v>
      </c>
      <c r="AG104" s="6">
        <v>57</v>
      </c>
      <c r="AH104" s="6">
        <v>353</v>
      </c>
      <c r="AI104" s="6">
        <v>4</v>
      </c>
      <c r="AJ104" s="6">
        <v>258</v>
      </c>
      <c r="AK104" s="6">
        <v>88</v>
      </c>
      <c r="AL104" s="6">
        <v>0</v>
      </c>
      <c r="AM104" s="6">
        <v>84</v>
      </c>
      <c r="AN104" s="6">
        <v>122</v>
      </c>
      <c r="AO104" s="6">
        <v>0</v>
      </c>
      <c r="AP104" s="6">
        <v>67</v>
      </c>
      <c r="AQ104" s="6">
        <v>355</v>
      </c>
      <c r="AR104" s="6">
        <v>2</v>
      </c>
      <c r="AS104" s="6">
        <v>323</v>
      </c>
      <c r="AT104" s="6">
        <v>105</v>
      </c>
      <c r="AU104" s="6">
        <v>1</v>
      </c>
      <c r="AV104" s="6">
        <v>54</v>
      </c>
      <c r="AW104" s="6">
        <v>1082</v>
      </c>
      <c r="AX104" s="6">
        <v>859</v>
      </c>
      <c r="AY104" s="17">
        <v>1941</v>
      </c>
      <c r="AZ104" s="26">
        <f aca="true" t="shared" si="143" ref="AZ104:AZ133">SUM(AE104:AV104)</f>
        <v>1941</v>
      </c>
      <c r="BA104" s="6">
        <v>121</v>
      </c>
      <c r="BB104" s="6">
        <v>3</v>
      </c>
      <c r="BC104" s="6">
        <v>82</v>
      </c>
      <c r="BD104" s="6">
        <v>13</v>
      </c>
      <c r="BE104" s="6">
        <v>13</v>
      </c>
      <c r="BF104" s="6">
        <v>19</v>
      </c>
      <c r="BG104" s="6">
        <v>0</v>
      </c>
      <c r="BH104" s="6">
        <v>134</v>
      </c>
      <c r="BI104" s="6">
        <v>117</v>
      </c>
      <c r="BJ104" s="17">
        <v>251</v>
      </c>
      <c r="BK104" s="6">
        <v>79</v>
      </c>
      <c r="BL104" s="6">
        <v>151</v>
      </c>
      <c r="BM104" s="26">
        <v>230</v>
      </c>
      <c r="BN104" s="17">
        <v>2749</v>
      </c>
      <c r="BO104" s="6">
        <v>3491</v>
      </c>
      <c r="BP104" s="6">
        <v>25488</v>
      </c>
      <c r="BQ104" s="6">
        <v>28979</v>
      </c>
      <c r="BR104" s="6">
        <v>13541</v>
      </c>
      <c r="BS104" s="6">
        <v>13983</v>
      </c>
      <c r="BT104" s="6">
        <v>27524</v>
      </c>
      <c r="BU104" s="17">
        <v>56503</v>
      </c>
      <c r="BV104" s="16">
        <f t="shared" si="128"/>
        <v>31249</v>
      </c>
      <c r="BX104" s="12">
        <f t="shared" si="129"/>
        <v>35.61058437414532</v>
      </c>
      <c r="BY104" s="9">
        <f t="shared" si="100"/>
        <v>29.235800893426934</v>
      </c>
      <c r="BZ104" s="9">
        <f aca="true" t="shared" si="144" ref="BZ104:BZ123">+(AD104+AY104)/C104*100</f>
        <v>2.214194548272404</v>
      </c>
      <c r="CA104" s="9">
        <f aca="true" t="shared" si="145" ref="CA104:CA123">+BJ104/C104*100</f>
        <v>0.28603336676087154</v>
      </c>
      <c r="CB104" s="9">
        <f t="shared" si="101"/>
        <v>0.4797611450451272</v>
      </c>
      <c r="CC104" s="9">
        <f aca="true" t="shared" si="146" ref="CC104:CC123">+BM104/C104*100</f>
        <v>0.2621022882669341</v>
      </c>
      <c r="CD104" s="9">
        <f aca="true" t="shared" si="147" ref="CD104:CD123">+BN104/C104*100</f>
        <v>3.1326921323730517</v>
      </c>
      <c r="CE104" s="31">
        <f t="shared" si="102"/>
        <v>2.5002279150332756</v>
      </c>
      <c r="CF104" s="9">
        <f t="shared" si="130"/>
        <v>82.098627156069</v>
      </c>
      <c r="CG104" s="9">
        <f t="shared" si="131"/>
        <v>6.217798969567026</v>
      </c>
      <c r="CH104" s="9">
        <f t="shared" si="132"/>
        <v>0.6592210950750423</v>
      </c>
      <c r="CI104" s="9">
        <f t="shared" si="133"/>
        <v>0.14400460814746072</v>
      </c>
      <c r="CJ104" s="9">
        <f t="shared" si="134"/>
        <v>0.8032257032225031</v>
      </c>
      <c r="CK104" s="9">
        <f t="shared" si="135"/>
        <v>1.347243111779577</v>
      </c>
      <c r="CL104" s="9">
        <f t="shared" si="111"/>
        <v>0.7360235527536881</v>
      </c>
      <c r="CM104" s="9">
        <f t="shared" si="112"/>
        <v>8.797081506608212</v>
      </c>
      <c r="CN104" s="31">
        <f t="shared" si="103"/>
        <v>7.02102467278953</v>
      </c>
      <c r="CO104" s="9">
        <f t="shared" si="113"/>
        <v>79.3373611381797</v>
      </c>
      <c r="CP104" s="9">
        <f t="shared" si="114"/>
        <v>1.1342818164100565</v>
      </c>
      <c r="CQ104" s="9">
        <f t="shared" si="115"/>
        <v>80.47164295458975</v>
      </c>
      <c r="CR104" s="9">
        <f t="shared" si="104"/>
        <v>0.25725979341259014</v>
      </c>
      <c r="CS104" s="9">
        <f t="shared" si="116"/>
        <v>19.22822061976223</v>
      </c>
      <c r="CT104" s="9">
        <f t="shared" si="117"/>
        <v>8.108655990269613</v>
      </c>
      <c r="CU104" s="9">
        <f t="shared" si="105"/>
        <v>6.439979392065945</v>
      </c>
      <c r="CV104" s="9">
        <f t="shared" si="106"/>
        <v>31.68469860896445</v>
      </c>
      <c r="CW104" s="9">
        <f t="shared" si="107"/>
        <v>8.86141164348274</v>
      </c>
      <c r="CX104" s="9">
        <f t="shared" si="108"/>
        <v>9.73724884080371</v>
      </c>
      <c r="CY104" s="9">
        <f t="shared" si="109"/>
        <v>35.03348789283874</v>
      </c>
      <c r="CZ104" s="9">
        <f t="shared" si="110"/>
        <v>8.24317362184441</v>
      </c>
      <c r="DA104" s="9">
        <f t="shared" si="118"/>
        <v>3.8745555656851125</v>
      </c>
      <c r="DB104" s="9">
        <f t="shared" si="136"/>
        <v>0.34187254991339233</v>
      </c>
      <c r="DC104" s="9">
        <f t="shared" si="137"/>
        <v>1.7093627495669614</v>
      </c>
      <c r="DD104" s="9">
        <f t="shared" si="138"/>
        <v>0.7977026164645821</v>
      </c>
      <c r="DE104" s="9">
        <f t="shared" si="139"/>
        <v>2.506903066414765</v>
      </c>
      <c r="DF104" s="9">
        <f t="shared" si="140"/>
        <v>55.47445255474452</v>
      </c>
      <c r="DG104" s="9">
        <f t="shared" si="141"/>
        <v>1.4598540145985401</v>
      </c>
      <c r="DH104" s="9">
        <f t="shared" si="142"/>
        <v>43.06569343065693</v>
      </c>
    </row>
    <row r="105" spans="1:112" ht="15.75">
      <c r="A105" s="46" t="s">
        <v>268</v>
      </c>
      <c r="B105" s="14" t="s">
        <v>161</v>
      </c>
      <c r="C105" s="17">
        <v>79344</v>
      </c>
      <c r="D105" s="6">
        <v>84</v>
      </c>
      <c r="E105" s="6">
        <v>89</v>
      </c>
      <c r="F105" s="6">
        <v>25</v>
      </c>
      <c r="G105" s="6">
        <v>73</v>
      </c>
      <c r="H105" s="6">
        <v>41</v>
      </c>
      <c r="I105" s="6">
        <v>26</v>
      </c>
      <c r="J105" s="6">
        <v>5</v>
      </c>
      <c r="K105" s="6">
        <v>1</v>
      </c>
      <c r="L105" s="6">
        <v>4</v>
      </c>
      <c r="M105" s="6">
        <v>4</v>
      </c>
      <c r="N105" s="6">
        <v>6</v>
      </c>
      <c r="O105" s="6">
        <v>22</v>
      </c>
      <c r="P105" s="6">
        <v>2</v>
      </c>
      <c r="Q105" s="6">
        <v>1</v>
      </c>
      <c r="R105" s="17">
        <v>383</v>
      </c>
      <c r="S105" s="6">
        <v>10081</v>
      </c>
      <c r="T105" s="6">
        <v>3</v>
      </c>
      <c r="U105" s="6">
        <v>72</v>
      </c>
      <c r="V105" s="6">
        <v>5045</v>
      </c>
      <c r="W105" s="6">
        <v>8006</v>
      </c>
      <c r="X105" s="6">
        <v>10</v>
      </c>
      <c r="Y105" s="17">
        <f t="shared" si="127"/>
        <v>23217</v>
      </c>
      <c r="Z105" s="6">
        <v>1</v>
      </c>
      <c r="AA105" s="6">
        <v>0</v>
      </c>
      <c r="AB105" s="6">
        <v>1</v>
      </c>
      <c r="AC105" s="6">
        <v>0</v>
      </c>
      <c r="AD105" s="16">
        <f t="shared" si="99"/>
        <v>2</v>
      </c>
      <c r="AE105" s="6">
        <v>31</v>
      </c>
      <c r="AF105" s="6">
        <v>40</v>
      </c>
      <c r="AG105" s="6">
        <v>1027</v>
      </c>
      <c r="AH105" s="6">
        <v>132</v>
      </c>
      <c r="AI105" s="6">
        <v>9</v>
      </c>
      <c r="AJ105" s="6">
        <v>1284</v>
      </c>
      <c r="AK105" s="6">
        <v>55</v>
      </c>
      <c r="AL105" s="6">
        <v>5</v>
      </c>
      <c r="AM105" s="6">
        <v>420</v>
      </c>
      <c r="AN105" s="6">
        <v>33</v>
      </c>
      <c r="AO105" s="6">
        <v>26</v>
      </c>
      <c r="AP105" s="6">
        <v>178</v>
      </c>
      <c r="AQ105" s="6">
        <v>136</v>
      </c>
      <c r="AR105" s="6">
        <v>7</v>
      </c>
      <c r="AS105" s="6">
        <v>271</v>
      </c>
      <c r="AT105" s="6">
        <v>29</v>
      </c>
      <c r="AU105" s="6">
        <v>0</v>
      </c>
      <c r="AV105" s="6">
        <v>121</v>
      </c>
      <c r="AW105" s="6">
        <v>416</v>
      </c>
      <c r="AX105" s="6">
        <v>3388</v>
      </c>
      <c r="AY105" s="17">
        <v>3804</v>
      </c>
      <c r="AZ105" s="26">
        <f t="shared" si="143"/>
        <v>3804</v>
      </c>
      <c r="BA105" s="6">
        <v>287</v>
      </c>
      <c r="BB105" s="6">
        <v>29</v>
      </c>
      <c r="BC105" s="6">
        <v>127</v>
      </c>
      <c r="BD105" s="6">
        <v>32</v>
      </c>
      <c r="BE105" s="6">
        <v>210</v>
      </c>
      <c r="BF105" s="6">
        <v>548</v>
      </c>
      <c r="BG105" s="6">
        <v>1</v>
      </c>
      <c r="BH105" s="6">
        <v>319</v>
      </c>
      <c r="BI105" s="6">
        <v>915</v>
      </c>
      <c r="BJ105" s="17">
        <v>1234</v>
      </c>
      <c r="BK105" s="6">
        <v>191</v>
      </c>
      <c r="BL105" s="6">
        <v>403</v>
      </c>
      <c r="BM105" s="26">
        <v>594</v>
      </c>
      <c r="BN105" s="17">
        <v>977</v>
      </c>
      <c r="BO105" s="6">
        <v>2139</v>
      </c>
      <c r="BP105" s="6">
        <v>19880</v>
      </c>
      <c r="BQ105" s="6">
        <v>22019</v>
      </c>
      <c r="BR105" s="6">
        <v>13694</v>
      </c>
      <c r="BS105" s="6">
        <v>13420</v>
      </c>
      <c r="BT105" s="6">
        <v>27114</v>
      </c>
      <c r="BU105" s="17">
        <v>49133</v>
      </c>
      <c r="BV105" s="16">
        <f t="shared" si="128"/>
        <v>30211</v>
      </c>
      <c r="BX105" s="12">
        <f t="shared" si="129"/>
        <v>38.07597297842307</v>
      </c>
      <c r="BY105" s="9">
        <f t="shared" si="100"/>
        <v>29.261191772534783</v>
      </c>
      <c r="BZ105" s="9">
        <f t="shared" si="144"/>
        <v>4.796834039120791</v>
      </c>
      <c r="CA105" s="9">
        <f t="shared" si="145"/>
        <v>1.5552530752167777</v>
      </c>
      <c r="CB105" s="9">
        <f t="shared" si="101"/>
        <v>0.48270820729985886</v>
      </c>
      <c r="CC105" s="9">
        <f t="shared" si="146"/>
        <v>0.7486388384754991</v>
      </c>
      <c r="CD105" s="9">
        <f t="shared" si="147"/>
        <v>1.231347045775358</v>
      </c>
      <c r="CE105" s="31">
        <f t="shared" si="102"/>
        <v>6.352087114337568</v>
      </c>
      <c r="CF105" s="9">
        <f t="shared" si="130"/>
        <v>76.84949190692132</v>
      </c>
      <c r="CG105" s="9">
        <f t="shared" si="131"/>
        <v>12.598060309158916</v>
      </c>
      <c r="CH105" s="9">
        <f t="shared" si="132"/>
        <v>1.4696633676475457</v>
      </c>
      <c r="CI105" s="9">
        <f t="shared" si="133"/>
        <v>2.6149415775710834</v>
      </c>
      <c r="CJ105" s="9">
        <f t="shared" si="134"/>
        <v>4.084604945218629</v>
      </c>
      <c r="CK105" s="9">
        <f t="shared" si="135"/>
        <v>1.2677501572274998</v>
      </c>
      <c r="CL105" s="9">
        <f t="shared" si="111"/>
        <v>1.9661712621230676</v>
      </c>
      <c r="CM105" s="9">
        <f t="shared" si="112"/>
        <v>3.2339214193505676</v>
      </c>
      <c r="CN105" s="31">
        <f t="shared" si="103"/>
        <v>16.682665254377543</v>
      </c>
      <c r="CO105" s="9">
        <f t="shared" si="113"/>
        <v>43.420769263901455</v>
      </c>
      <c r="CP105" s="9">
        <f t="shared" si="114"/>
        <v>0.01292156609381057</v>
      </c>
      <c r="CQ105" s="9">
        <f t="shared" si="115"/>
        <v>43.433690829995264</v>
      </c>
      <c r="CR105" s="9">
        <f t="shared" si="104"/>
        <v>0.3101175862514537</v>
      </c>
      <c r="CS105" s="9">
        <f t="shared" si="116"/>
        <v>56.213119696773916</v>
      </c>
      <c r="CT105" s="9">
        <f t="shared" si="117"/>
        <v>61.343958317370316</v>
      </c>
      <c r="CU105" s="9">
        <f aca="true" t="shared" si="148" ref="CU105:CU123">+(AE105+AF105+AG105)/AZ105*100</f>
        <v>28.86435331230284</v>
      </c>
      <c r="CV105" s="9">
        <f aca="true" t="shared" si="149" ref="CV105:CV123">+(AH105+AI105+AJ105)/AZ105*100</f>
        <v>37.46056782334385</v>
      </c>
      <c r="CW105" s="9">
        <f aca="true" t="shared" si="150" ref="CW105:CW123">+(AK105+AL105+AM105)/AZ105*100</f>
        <v>12.618296529968454</v>
      </c>
      <c r="CX105" s="9">
        <f aca="true" t="shared" si="151" ref="CX105:CX123">+(AN105+AO105+AP105)/AZ105*100</f>
        <v>6.230283911671925</v>
      </c>
      <c r="CY105" s="9">
        <f aca="true" t="shared" si="152" ref="CY105:CY123">+(AQ105+AR105+AS105)/AZ105*100</f>
        <v>10.883280757097792</v>
      </c>
      <c r="CZ105" s="9">
        <f aca="true" t="shared" si="153" ref="CZ105:CZ123">+(AT105+AU105+AV105)/AZ105*100</f>
        <v>3.943217665615142</v>
      </c>
      <c r="DA105" s="9">
        <f t="shared" si="118"/>
        <v>4.411171607178867</v>
      </c>
      <c r="DB105" s="9">
        <f t="shared" si="136"/>
        <v>0.504133897963299</v>
      </c>
      <c r="DC105" s="9">
        <f t="shared" si="137"/>
        <v>1.2603347449082476</v>
      </c>
      <c r="DD105" s="9">
        <f t="shared" si="138"/>
        <v>2.7727364387981446</v>
      </c>
      <c r="DE105" s="9">
        <f t="shared" si="139"/>
        <v>1.5121339529394409</v>
      </c>
      <c r="DF105" s="9">
        <f t="shared" si="140"/>
        <v>14.589122667725288</v>
      </c>
      <c r="DG105" s="9">
        <f t="shared" si="141"/>
        <v>6.4708217546645495</v>
      </c>
      <c r="DH105" s="9">
        <f t="shared" si="142"/>
        <v>78.92020643112346</v>
      </c>
    </row>
    <row r="106" spans="1:112" ht="15.75">
      <c r="A106" s="46" t="s">
        <v>272</v>
      </c>
      <c r="B106" s="14" t="s">
        <v>162</v>
      </c>
      <c r="C106" s="17">
        <v>76312</v>
      </c>
      <c r="D106" s="6">
        <v>78</v>
      </c>
      <c r="E106" s="6">
        <v>48</v>
      </c>
      <c r="F106" s="6">
        <v>48</v>
      </c>
      <c r="G106" s="6">
        <v>30</v>
      </c>
      <c r="H106" s="6">
        <v>60</v>
      </c>
      <c r="I106" s="6">
        <v>127</v>
      </c>
      <c r="J106" s="6">
        <v>0</v>
      </c>
      <c r="K106" s="6">
        <v>5</v>
      </c>
      <c r="L106" s="6">
        <v>9</v>
      </c>
      <c r="M106" s="6">
        <v>8</v>
      </c>
      <c r="N106" s="6">
        <v>7</v>
      </c>
      <c r="O106" s="6">
        <v>10</v>
      </c>
      <c r="P106" s="6">
        <v>5</v>
      </c>
      <c r="Q106" s="6">
        <v>7</v>
      </c>
      <c r="R106" s="17">
        <v>442</v>
      </c>
      <c r="S106" s="6">
        <v>16189</v>
      </c>
      <c r="T106" s="6">
        <v>58</v>
      </c>
      <c r="U106" s="6">
        <v>93</v>
      </c>
      <c r="V106" s="6">
        <v>4150</v>
      </c>
      <c r="W106" s="6">
        <v>2361</v>
      </c>
      <c r="X106" s="6">
        <v>3</v>
      </c>
      <c r="Y106" s="17">
        <f t="shared" si="127"/>
        <v>22854</v>
      </c>
      <c r="Z106" s="6">
        <v>0</v>
      </c>
      <c r="AA106" s="6">
        <v>0</v>
      </c>
      <c r="AB106" s="6">
        <v>0</v>
      </c>
      <c r="AC106" s="6">
        <v>9</v>
      </c>
      <c r="AD106" s="16">
        <f t="shared" si="99"/>
        <v>9</v>
      </c>
      <c r="AE106" s="6">
        <v>110</v>
      </c>
      <c r="AF106" s="6">
        <v>5</v>
      </c>
      <c r="AG106" s="6">
        <v>136</v>
      </c>
      <c r="AH106" s="6">
        <v>437</v>
      </c>
      <c r="AI106" s="6">
        <v>10</v>
      </c>
      <c r="AJ106" s="6">
        <v>347</v>
      </c>
      <c r="AK106" s="6">
        <v>123</v>
      </c>
      <c r="AL106" s="6">
        <v>3</v>
      </c>
      <c r="AM106" s="6">
        <v>137</v>
      </c>
      <c r="AN106" s="6">
        <v>85</v>
      </c>
      <c r="AO106" s="6">
        <v>0</v>
      </c>
      <c r="AP106" s="6">
        <v>83</v>
      </c>
      <c r="AQ106" s="6">
        <v>432</v>
      </c>
      <c r="AR106" s="6">
        <v>0</v>
      </c>
      <c r="AS106" s="6">
        <v>248</v>
      </c>
      <c r="AT106" s="6">
        <v>93</v>
      </c>
      <c r="AU106" s="6">
        <v>3</v>
      </c>
      <c r="AV106" s="6">
        <v>62</v>
      </c>
      <c r="AW106" s="6">
        <v>1279</v>
      </c>
      <c r="AX106" s="6">
        <v>1034</v>
      </c>
      <c r="AY106" s="17">
        <v>2314</v>
      </c>
      <c r="AZ106" s="26">
        <f t="shared" si="143"/>
        <v>2314</v>
      </c>
      <c r="BA106" s="6">
        <v>127</v>
      </c>
      <c r="BB106" s="6">
        <v>2</v>
      </c>
      <c r="BC106" s="6">
        <v>80</v>
      </c>
      <c r="BD106" s="6">
        <v>10</v>
      </c>
      <c r="BE106" s="6">
        <v>6</v>
      </c>
      <c r="BF106" s="6">
        <v>12</v>
      </c>
      <c r="BG106" s="6">
        <v>4</v>
      </c>
      <c r="BH106" s="6">
        <v>137</v>
      </c>
      <c r="BI106" s="6">
        <v>104</v>
      </c>
      <c r="BJ106" s="17">
        <v>241</v>
      </c>
      <c r="BK106" s="6">
        <v>87</v>
      </c>
      <c r="BL106" s="6">
        <v>90</v>
      </c>
      <c r="BM106" s="26">
        <v>177</v>
      </c>
      <c r="BN106" s="17">
        <v>1448</v>
      </c>
      <c r="BO106" s="6">
        <v>1831</v>
      </c>
      <c r="BP106" s="6">
        <v>22004</v>
      </c>
      <c r="BQ106" s="6">
        <v>23835</v>
      </c>
      <c r="BR106" s="6">
        <v>12529</v>
      </c>
      <c r="BS106" s="6">
        <v>12463</v>
      </c>
      <c r="BT106" s="6">
        <v>24992</v>
      </c>
      <c r="BU106" s="17">
        <v>48827</v>
      </c>
      <c r="BV106" s="16">
        <f t="shared" si="128"/>
        <v>27485</v>
      </c>
      <c r="BX106" s="12">
        <f t="shared" si="129"/>
        <v>36.01661599748402</v>
      </c>
      <c r="BY106" s="9">
        <f t="shared" si="100"/>
        <v>29.948107768109868</v>
      </c>
      <c r="BZ106" s="9">
        <f t="shared" si="144"/>
        <v>3.044082188908691</v>
      </c>
      <c r="CA106" s="9">
        <f t="shared" si="145"/>
        <v>0.31580878498794424</v>
      </c>
      <c r="CB106" s="9">
        <f t="shared" si="101"/>
        <v>0.579201174127267</v>
      </c>
      <c r="CC106" s="9">
        <f t="shared" si="146"/>
        <v>0.2319425516301499</v>
      </c>
      <c r="CD106" s="9">
        <f t="shared" si="147"/>
        <v>1.8974735297200964</v>
      </c>
      <c r="CE106" s="31">
        <f t="shared" si="102"/>
        <v>3.359890973896635</v>
      </c>
      <c r="CF106" s="9">
        <f t="shared" si="130"/>
        <v>83.15080953247225</v>
      </c>
      <c r="CG106" s="9">
        <f t="shared" si="131"/>
        <v>8.451882845188283</v>
      </c>
      <c r="CH106" s="9">
        <f t="shared" si="132"/>
        <v>0.7749681644533382</v>
      </c>
      <c r="CI106" s="9">
        <f t="shared" si="133"/>
        <v>0.10187374931780971</v>
      </c>
      <c r="CJ106" s="9">
        <f t="shared" si="134"/>
        <v>0.8768419137711478</v>
      </c>
      <c r="CK106" s="9">
        <f t="shared" si="135"/>
        <v>1.608149899945425</v>
      </c>
      <c r="CL106" s="9">
        <f t="shared" si="111"/>
        <v>0.6439876296161543</v>
      </c>
      <c r="CM106" s="9">
        <f t="shared" si="112"/>
        <v>5.268328179006731</v>
      </c>
      <c r="CN106" s="31">
        <f t="shared" si="103"/>
        <v>9.32872475895943</v>
      </c>
      <c r="CO106" s="9">
        <f t="shared" si="113"/>
        <v>70.83661503456725</v>
      </c>
      <c r="CP106" s="9">
        <f t="shared" si="114"/>
        <v>0.25378489542312066</v>
      </c>
      <c r="CQ106" s="9">
        <f t="shared" si="115"/>
        <v>71.09039992999038</v>
      </c>
      <c r="CR106" s="9">
        <f t="shared" si="104"/>
        <v>0.4069309530060384</v>
      </c>
      <c r="CS106" s="9">
        <f t="shared" si="116"/>
        <v>28.48954231206791</v>
      </c>
      <c r="CT106" s="9">
        <f t="shared" si="117"/>
        <v>36.26171095069882</v>
      </c>
      <c r="CU106" s="9">
        <f t="shared" si="148"/>
        <v>10.847018150388937</v>
      </c>
      <c r="CV106" s="9">
        <f t="shared" si="149"/>
        <v>34.312878133102856</v>
      </c>
      <c r="CW106" s="9">
        <f t="shared" si="150"/>
        <v>11.365600691443388</v>
      </c>
      <c r="CX106" s="9">
        <f t="shared" si="151"/>
        <v>7.260155574762317</v>
      </c>
      <c r="CY106" s="9">
        <f t="shared" si="152"/>
        <v>29.386343993085568</v>
      </c>
      <c r="CZ106" s="9">
        <f t="shared" si="153"/>
        <v>6.82800345721694</v>
      </c>
      <c r="DA106" s="9">
        <f t="shared" si="118"/>
        <v>4.848516615997484</v>
      </c>
      <c r="DB106" s="9">
        <f t="shared" si="136"/>
        <v>1.0483279169724289</v>
      </c>
      <c r="DC106" s="9">
        <f t="shared" si="137"/>
        <v>1.9656148443233041</v>
      </c>
      <c r="DD106" s="9">
        <f t="shared" si="138"/>
        <v>1.3104098962155362</v>
      </c>
      <c r="DE106" s="9">
        <f t="shared" si="139"/>
        <v>2.4007682458386683</v>
      </c>
      <c r="DF106" s="9">
        <f t="shared" si="140"/>
        <v>55.420743639921724</v>
      </c>
      <c r="DG106" s="9">
        <f t="shared" si="141"/>
        <v>1.1350293542074363</v>
      </c>
      <c r="DH106" s="9">
        <f t="shared" si="142"/>
        <v>43.24853228962818</v>
      </c>
    </row>
    <row r="107" spans="1:112" ht="15.75">
      <c r="A107" s="46" t="s">
        <v>273</v>
      </c>
      <c r="B107" s="14" t="s">
        <v>163</v>
      </c>
      <c r="C107" s="17">
        <v>120352</v>
      </c>
      <c r="D107" s="6">
        <v>180</v>
      </c>
      <c r="E107" s="6">
        <v>78</v>
      </c>
      <c r="F107" s="6">
        <v>55</v>
      </c>
      <c r="G107" s="6">
        <v>67</v>
      </c>
      <c r="H107" s="6">
        <v>139</v>
      </c>
      <c r="I107" s="6">
        <v>73</v>
      </c>
      <c r="J107" s="6">
        <v>4</v>
      </c>
      <c r="K107" s="6">
        <v>18</v>
      </c>
      <c r="L107" s="6">
        <v>20</v>
      </c>
      <c r="M107" s="6">
        <v>13</v>
      </c>
      <c r="N107" s="6">
        <v>6</v>
      </c>
      <c r="O107" s="6">
        <v>26</v>
      </c>
      <c r="P107" s="6">
        <v>7</v>
      </c>
      <c r="Q107" s="6">
        <v>10</v>
      </c>
      <c r="R107" s="17">
        <v>696</v>
      </c>
      <c r="S107" s="6">
        <v>19624</v>
      </c>
      <c r="T107" s="6">
        <v>58</v>
      </c>
      <c r="U107" s="6">
        <v>100</v>
      </c>
      <c r="V107" s="6">
        <v>11449</v>
      </c>
      <c r="W107" s="6">
        <v>7764</v>
      </c>
      <c r="X107" s="6">
        <v>151</v>
      </c>
      <c r="Y107" s="17">
        <f t="shared" si="127"/>
        <v>39146</v>
      </c>
      <c r="Z107" s="6">
        <v>0</v>
      </c>
      <c r="AA107" s="6">
        <v>0</v>
      </c>
      <c r="AB107" s="6">
        <v>3</v>
      </c>
      <c r="AC107" s="6">
        <v>4</v>
      </c>
      <c r="AD107" s="16">
        <f t="shared" si="99"/>
        <v>7</v>
      </c>
      <c r="AE107" s="6">
        <v>207</v>
      </c>
      <c r="AF107" s="6">
        <v>14</v>
      </c>
      <c r="AG107" s="6">
        <v>188</v>
      </c>
      <c r="AH107" s="6">
        <v>876</v>
      </c>
      <c r="AI107" s="6">
        <v>3</v>
      </c>
      <c r="AJ107" s="6">
        <v>540</v>
      </c>
      <c r="AK107" s="6">
        <v>159</v>
      </c>
      <c r="AL107" s="6">
        <v>2</v>
      </c>
      <c r="AM107" s="6">
        <v>182</v>
      </c>
      <c r="AN107" s="6">
        <v>254</v>
      </c>
      <c r="AO107" s="6">
        <v>1</v>
      </c>
      <c r="AP107" s="6">
        <v>175</v>
      </c>
      <c r="AQ107" s="6">
        <v>766</v>
      </c>
      <c r="AR107" s="6">
        <v>20</v>
      </c>
      <c r="AS107" s="6">
        <v>493</v>
      </c>
      <c r="AT107" s="6">
        <v>287</v>
      </c>
      <c r="AU107" s="6">
        <v>13</v>
      </c>
      <c r="AV107" s="6">
        <v>122</v>
      </c>
      <c r="AW107" s="6">
        <v>2549</v>
      </c>
      <c r="AX107" s="6">
        <v>1753</v>
      </c>
      <c r="AY107" s="17">
        <v>4302</v>
      </c>
      <c r="AZ107" s="26">
        <f t="shared" si="143"/>
        <v>4302</v>
      </c>
      <c r="BA107" s="6">
        <v>580</v>
      </c>
      <c r="BB107" s="6">
        <v>14</v>
      </c>
      <c r="BC107" s="6">
        <v>257</v>
      </c>
      <c r="BD107" s="6">
        <v>10</v>
      </c>
      <c r="BE107" s="6">
        <v>12</v>
      </c>
      <c r="BF107" s="6">
        <v>17</v>
      </c>
      <c r="BG107" s="6">
        <v>6</v>
      </c>
      <c r="BH107" s="6">
        <v>590</v>
      </c>
      <c r="BI107" s="6">
        <v>306</v>
      </c>
      <c r="BJ107" s="17">
        <v>896</v>
      </c>
      <c r="BK107" s="6">
        <v>60</v>
      </c>
      <c r="BL107" s="6">
        <v>140</v>
      </c>
      <c r="BM107" s="26">
        <v>200</v>
      </c>
      <c r="BN107" s="17">
        <v>2221</v>
      </c>
      <c r="BO107" s="6">
        <v>3754</v>
      </c>
      <c r="BP107" s="6">
        <v>27799</v>
      </c>
      <c r="BQ107" s="6">
        <v>31553</v>
      </c>
      <c r="BR107" s="6">
        <v>20398</v>
      </c>
      <c r="BS107" s="6">
        <v>20933</v>
      </c>
      <c r="BT107" s="6">
        <v>41331</v>
      </c>
      <c r="BU107" s="17">
        <v>72884</v>
      </c>
      <c r="BV107" s="16">
        <f t="shared" si="128"/>
        <v>47468</v>
      </c>
      <c r="BX107" s="12">
        <f t="shared" si="129"/>
        <v>39.44097314544005</v>
      </c>
      <c r="BY107" s="9">
        <f t="shared" si="100"/>
        <v>32.52625631480989</v>
      </c>
      <c r="BZ107" s="9">
        <f t="shared" si="144"/>
        <v>3.5803310289816537</v>
      </c>
      <c r="CA107" s="9">
        <f t="shared" si="145"/>
        <v>0.7444828503057698</v>
      </c>
      <c r="CB107" s="9">
        <f t="shared" si="101"/>
        <v>0.5783036426482319</v>
      </c>
      <c r="CC107" s="9">
        <f t="shared" si="146"/>
        <v>0.16617920765753788</v>
      </c>
      <c r="CD107" s="9">
        <f t="shared" si="147"/>
        <v>1.8454201010369584</v>
      </c>
      <c r="CE107" s="31">
        <f t="shared" si="102"/>
        <v>4.324813879287423</v>
      </c>
      <c r="CF107" s="9">
        <f t="shared" si="130"/>
        <v>82.46818909581192</v>
      </c>
      <c r="CG107" s="9">
        <f t="shared" si="131"/>
        <v>9.077694446785204</v>
      </c>
      <c r="CH107" s="9">
        <f t="shared" si="132"/>
        <v>1.8054268138535434</v>
      </c>
      <c r="CI107" s="9">
        <f t="shared" si="133"/>
        <v>0.08216061346591388</v>
      </c>
      <c r="CJ107" s="9">
        <f t="shared" si="134"/>
        <v>1.8875874273194573</v>
      </c>
      <c r="CK107" s="9">
        <f t="shared" si="135"/>
        <v>1.4662509480070784</v>
      </c>
      <c r="CL107" s="9">
        <f t="shared" si="111"/>
        <v>0.4213364793123789</v>
      </c>
      <c r="CM107" s="9">
        <f t="shared" si="112"/>
        <v>4.678941602763968</v>
      </c>
      <c r="CN107" s="31">
        <f t="shared" si="103"/>
        <v>10.965281874104662</v>
      </c>
      <c r="CO107" s="9">
        <f t="shared" si="113"/>
        <v>50.130281510243705</v>
      </c>
      <c r="CP107" s="9">
        <f t="shared" si="114"/>
        <v>0.14816328615950544</v>
      </c>
      <c r="CQ107" s="9">
        <f t="shared" si="115"/>
        <v>50.27844479640321</v>
      </c>
      <c r="CR107" s="9">
        <f t="shared" si="104"/>
        <v>0.2554539416543197</v>
      </c>
      <c r="CS107" s="9">
        <f t="shared" si="116"/>
        <v>49.080365810044455</v>
      </c>
      <c r="CT107" s="9">
        <f t="shared" si="117"/>
        <v>40.410138968406805</v>
      </c>
      <c r="CU107" s="9">
        <f t="shared" si="148"/>
        <v>9.507205950720595</v>
      </c>
      <c r="CV107" s="9">
        <f t="shared" si="149"/>
        <v>32.98465829846583</v>
      </c>
      <c r="CW107" s="9">
        <f t="shared" si="150"/>
        <v>7.973035797303579</v>
      </c>
      <c r="CX107" s="9">
        <f t="shared" si="151"/>
        <v>9.9953509995351</v>
      </c>
      <c r="CY107" s="9">
        <f t="shared" si="152"/>
        <v>29.730357973035797</v>
      </c>
      <c r="CZ107" s="9">
        <f t="shared" si="153"/>
        <v>9.809390980939098</v>
      </c>
      <c r="DA107" s="9">
        <f t="shared" si="118"/>
        <v>5.151555437383675</v>
      </c>
      <c r="DB107" s="9">
        <f t="shared" si="136"/>
        <v>1.0801648497739964</v>
      </c>
      <c r="DC107" s="9">
        <f t="shared" si="137"/>
        <v>1.57870247274661</v>
      </c>
      <c r="DD107" s="9">
        <f t="shared" si="138"/>
        <v>2.160329699547993</v>
      </c>
      <c r="DE107" s="9">
        <f t="shared" si="139"/>
        <v>3.363093077835039</v>
      </c>
      <c r="DF107" s="9">
        <f t="shared" si="140"/>
        <v>60.388611004232395</v>
      </c>
      <c r="DG107" s="9">
        <f t="shared" si="141"/>
        <v>1.5198153135821468</v>
      </c>
      <c r="DH107" s="9">
        <f t="shared" si="142"/>
        <v>37.97614467102732</v>
      </c>
    </row>
    <row r="108" spans="1:112" ht="15.75">
      <c r="A108" s="46" t="s">
        <v>274</v>
      </c>
      <c r="B108" s="14" t="s">
        <v>164</v>
      </c>
      <c r="C108" s="17">
        <v>184816</v>
      </c>
      <c r="D108" s="6">
        <v>247</v>
      </c>
      <c r="E108" s="6">
        <v>151</v>
      </c>
      <c r="F108" s="6">
        <v>44</v>
      </c>
      <c r="G108" s="6">
        <v>65</v>
      </c>
      <c r="H108" s="6">
        <v>209</v>
      </c>
      <c r="I108" s="6">
        <v>594</v>
      </c>
      <c r="J108" s="6">
        <v>6</v>
      </c>
      <c r="K108" s="6">
        <v>108</v>
      </c>
      <c r="L108" s="6">
        <v>31</v>
      </c>
      <c r="M108" s="6">
        <v>25</v>
      </c>
      <c r="N108" s="6">
        <v>11</v>
      </c>
      <c r="O108" s="6">
        <v>36</v>
      </c>
      <c r="P108" s="6">
        <v>15</v>
      </c>
      <c r="Q108" s="6">
        <v>17</v>
      </c>
      <c r="R108" s="17">
        <v>1559</v>
      </c>
      <c r="S108" s="6">
        <v>31036</v>
      </c>
      <c r="T108" s="6">
        <v>153</v>
      </c>
      <c r="U108" s="6">
        <v>501</v>
      </c>
      <c r="V108" s="6">
        <v>14627</v>
      </c>
      <c r="W108" s="6">
        <v>6430</v>
      </c>
      <c r="X108" s="6">
        <v>71</v>
      </c>
      <c r="Y108" s="17">
        <f t="shared" si="127"/>
        <v>52818</v>
      </c>
      <c r="Z108" s="6">
        <v>20</v>
      </c>
      <c r="AA108" s="6">
        <v>2</v>
      </c>
      <c r="AB108" s="6">
        <v>6</v>
      </c>
      <c r="AC108" s="6">
        <v>42</v>
      </c>
      <c r="AD108" s="16">
        <f t="shared" si="99"/>
        <v>70</v>
      </c>
      <c r="AE108" s="6">
        <v>329</v>
      </c>
      <c r="AF108" s="6">
        <v>233</v>
      </c>
      <c r="AG108" s="6">
        <v>409</v>
      </c>
      <c r="AH108" s="6">
        <v>1474</v>
      </c>
      <c r="AI108" s="6">
        <v>182</v>
      </c>
      <c r="AJ108" s="6">
        <v>1172</v>
      </c>
      <c r="AK108" s="6">
        <v>348</v>
      </c>
      <c r="AL108" s="6">
        <v>106</v>
      </c>
      <c r="AM108" s="6">
        <v>372</v>
      </c>
      <c r="AN108" s="6">
        <v>438</v>
      </c>
      <c r="AO108" s="6">
        <v>92</v>
      </c>
      <c r="AP108" s="6">
        <v>249</v>
      </c>
      <c r="AQ108" s="6">
        <v>1072</v>
      </c>
      <c r="AR108" s="6">
        <v>134</v>
      </c>
      <c r="AS108" s="6">
        <v>617</v>
      </c>
      <c r="AT108" s="6">
        <v>447</v>
      </c>
      <c r="AU108" s="6">
        <v>93</v>
      </c>
      <c r="AV108" s="6">
        <v>213</v>
      </c>
      <c r="AW108" s="6">
        <v>4108</v>
      </c>
      <c r="AX108" s="6">
        <v>3872</v>
      </c>
      <c r="AY108" s="17">
        <v>7980</v>
      </c>
      <c r="AZ108" s="26">
        <f t="shared" si="143"/>
        <v>7980</v>
      </c>
      <c r="BA108" s="6">
        <v>533</v>
      </c>
      <c r="BB108" s="6">
        <v>165</v>
      </c>
      <c r="BC108" s="6">
        <v>293</v>
      </c>
      <c r="BD108" s="6">
        <v>66</v>
      </c>
      <c r="BE108" s="6">
        <v>47</v>
      </c>
      <c r="BF108" s="6">
        <v>114</v>
      </c>
      <c r="BG108" s="6">
        <v>24</v>
      </c>
      <c r="BH108" s="6">
        <v>599</v>
      </c>
      <c r="BI108" s="6">
        <v>643</v>
      </c>
      <c r="BJ108" s="17">
        <v>1242</v>
      </c>
      <c r="BK108" s="6">
        <v>448</v>
      </c>
      <c r="BL108" s="6">
        <v>294</v>
      </c>
      <c r="BM108" s="26">
        <v>742</v>
      </c>
      <c r="BN108" s="17">
        <v>5395</v>
      </c>
      <c r="BO108" s="6">
        <v>5697</v>
      </c>
      <c r="BP108" s="6">
        <v>50194</v>
      </c>
      <c r="BQ108" s="6">
        <v>55891</v>
      </c>
      <c r="BR108" s="6">
        <v>29320</v>
      </c>
      <c r="BS108" s="6">
        <v>29799</v>
      </c>
      <c r="BT108" s="6">
        <v>59119</v>
      </c>
      <c r="BU108" s="17">
        <v>115010</v>
      </c>
      <c r="BV108" s="16">
        <f t="shared" si="128"/>
        <v>69806</v>
      </c>
      <c r="BX108" s="12">
        <f t="shared" si="129"/>
        <v>37.77053934724267</v>
      </c>
      <c r="BY108" s="9">
        <f t="shared" si="100"/>
        <v>28.578694485325943</v>
      </c>
      <c r="BZ108" s="9">
        <f t="shared" si="144"/>
        <v>4.355683490606873</v>
      </c>
      <c r="CA108" s="9">
        <f t="shared" si="145"/>
        <v>0.6720197385507748</v>
      </c>
      <c r="CB108" s="9">
        <f t="shared" si="101"/>
        <v>0.8435416847026231</v>
      </c>
      <c r="CC108" s="9">
        <f t="shared" si="146"/>
        <v>0.40148039130811186</v>
      </c>
      <c r="CD108" s="9">
        <f t="shared" si="147"/>
        <v>2.9191195567483335</v>
      </c>
      <c r="CE108" s="31">
        <f t="shared" si="102"/>
        <v>5.027703229157648</v>
      </c>
      <c r="CF108" s="9">
        <f t="shared" si="130"/>
        <v>75.66398303870727</v>
      </c>
      <c r="CG108" s="9">
        <f t="shared" si="131"/>
        <v>11.5319600034381</v>
      </c>
      <c r="CH108" s="9">
        <f t="shared" si="132"/>
        <v>1.4540297395639343</v>
      </c>
      <c r="CI108" s="9">
        <f t="shared" si="133"/>
        <v>0.32518694668080106</v>
      </c>
      <c r="CJ108" s="9">
        <f t="shared" si="134"/>
        <v>1.7792166862447354</v>
      </c>
      <c r="CK108" s="9">
        <f t="shared" si="135"/>
        <v>2.23333237830559</v>
      </c>
      <c r="CL108" s="9">
        <f t="shared" si="111"/>
        <v>1.0629458785777728</v>
      </c>
      <c r="CM108" s="9">
        <f t="shared" si="112"/>
        <v>7.728562014726529</v>
      </c>
      <c r="CN108" s="31">
        <f t="shared" si="103"/>
        <v>13.311176689682835</v>
      </c>
      <c r="CO108" s="9">
        <f t="shared" si="113"/>
        <v>58.76027111969404</v>
      </c>
      <c r="CP108" s="9">
        <f t="shared" si="114"/>
        <v>0.28967397478132456</v>
      </c>
      <c r="CQ108" s="9">
        <f t="shared" si="115"/>
        <v>59.04994509447536</v>
      </c>
      <c r="CR108" s="9">
        <f t="shared" si="104"/>
        <v>0.9485402703623764</v>
      </c>
      <c r="CS108" s="9">
        <f t="shared" si="116"/>
        <v>39.8670907645121</v>
      </c>
      <c r="CT108" s="9">
        <f t="shared" si="117"/>
        <v>30.536163746022698</v>
      </c>
      <c r="CU108" s="9">
        <f t="shared" si="148"/>
        <v>12.167919799498748</v>
      </c>
      <c r="CV108" s="9">
        <f t="shared" si="149"/>
        <v>35.43859649122807</v>
      </c>
      <c r="CW108" s="9">
        <f t="shared" si="150"/>
        <v>10.350877192982457</v>
      </c>
      <c r="CX108" s="9">
        <f t="shared" si="151"/>
        <v>9.761904761904763</v>
      </c>
      <c r="CY108" s="9">
        <f t="shared" si="152"/>
        <v>22.844611528822057</v>
      </c>
      <c r="CZ108" s="9">
        <f t="shared" si="153"/>
        <v>9.43609022556391</v>
      </c>
      <c r="DA108" s="9">
        <f t="shared" si="118"/>
        <v>5.627218422647389</v>
      </c>
      <c r="DB108" s="9">
        <f t="shared" si="136"/>
        <v>1.3526967362133149</v>
      </c>
      <c r="DC108" s="9">
        <f t="shared" si="137"/>
        <v>1.9478833001471734</v>
      </c>
      <c r="DD108" s="9">
        <f t="shared" si="138"/>
        <v>1.9478833001471734</v>
      </c>
      <c r="DE108" s="9">
        <f t="shared" si="139"/>
        <v>3.535242477037839</v>
      </c>
      <c r="DF108" s="9">
        <f t="shared" si="140"/>
        <v>51.040988939492514</v>
      </c>
      <c r="DG108" s="9">
        <f t="shared" si="141"/>
        <v>11.407503795272175</v>
      </c>
      <c r="DH108" s="9">
        <f t="shared" si="142"/>
        <v>37.291260030362174</v>
      </c>
    </row>
    <row r="109" spans="1:112" s="4" customFormat="1" ht="15.75">
      <c r="A109" s="41" t="s">
        <v>263</v>
      </c>
      <c r="B109" s="14" t="s">
        <v>165</v>
      </c>
      <c r="C109" s="17">
        <v>979722</v>
      </c>
      <c r="D109" s="6">
        <v>1258</v>
      </c>
      <c r="E109" s="6">
        <v>1145</v>
      </c>
      <c r="F109" s="6">
        <v>355</v>
      </c>
      <c r="G109" s="6">
        <v>525</v>
      </c>
      <c r="H109" s="6">
        <v>898</v>
      </c>
      <c r="I109" s="6">
        <v>2357</v>
      </c>
      <c r="J109" s="6">
        <v>25</v>
      </c>
      <c r="K109" s="6">
        <v>274</v>
      </c>
      <c r="L109" s="6">
        <v>182</v>
      </c>
      <c r="M109" s="6">
        <v>90</v>
      </c>
      <c r="N109" s="6">
        <v>80</v>
      </c>
      <c r="O109" s="6">
        <v>165</v>
      </c>
      <c r="P109" s="6">
        <v>80</v>
      </c>
      <c r="Q109" s="6">
        <v>87</v>
      </c>
      <c r="R109" s="17">
        <v>7521</v>
      </c>
      <c r="S109" s="6">
        <v>178815</v>
      </c>
      <c r="T109" s="6">
        <v>1401</v>
      </c>
      <c r="U109" s="6">
        <v>1171</v>
      </c>
      <c r="V109" s="6">
        <v>128261</v>
      </c>
      <c r="W109" s="6">
        <v>43457</v>
      </c>
      <c r="X109" s="6">
        <v>256</v>
      </c>
      <c r="Y109" s="17">
        <f>SUM(S109:X109)</f>
        <v>353361</v>
      </c>
      <c r="Z109" s="6">
        <v>24</v>
      </c>
      <c r="AA109" s="6">
        <v>27</v>
      </c>
      <c r="AB109" s="6">
        <v>27</v>
      </c>
      <c r="AC109" s="6">
        <v>288</v>
      </c>
      <c r="AD109" s="16">
        <f t="shared" si="99"/>
        <v>366</v>
      </c>
      <c r="AE109" s="6">
        <v>1065</v>
      </c>
      <c r="AF109" s="6">
        <v>346</v>
      </c>
      <c r="AG109" s="6">
        <v>2453</v>
      </c>
      <c r="AH109" s="6">
        <v>4236</v>
      </c>
      <c r="AI109" s="6">
        <v>277</v>
      </c>
      <c r="AJ109" s="6">
        <v>4668</v>
      </c>
      <c r="AK109" s="6">
        <v>1209</v>
      </c>
      <c r="AL109" s="6">
        <v>160</v>
      </c>
      <c r="AM109" s="6">
        <v>1842</v>
      </c>
      <c r="AN109" s="6">
        <v>1426</v>
      </c>
      <c r="AO109" s="6">
        <v>135</v>
      </c>
      <c r="AP109" s="6">
        <v>1272</v>
      </c>
      <c r="AQ109" s="6">
        <v>4248</v>
      </c>
      <c r="AR109" s="6">
        <v>249</v>
      </c>
      <c r="AS109" s="6">
        <v>3432</v>
      </c>
      <c r="AT109" s="6">
        <v>1722</v>
      </c>
      <c r="AU109" s="6">
        <v>163</v>
      </c>
      <c r="AV109" s="6">
        <v>1058</v>
      </c>
      <c r="AW109" s="6">
        <v>13905</v>
      </c>
      <c r="AX109" s="6">
        <v>16055</v>
      </c>
      <c r="AY109" s="17">
        <v>29961</v>
      </c>
      <c r="AZ109" s="26">
        <f t="shared" si="143"/>
        <v>29961</v>
      </c>
      <c r="BA109" s="6">
        <v>2463</v>
      </c>
      <c r="BB109" s="6">
        <v>313</v>
      </c>
      <c r="BC109" s="6">
        <v>1429</v>
      </c>
      <c r="BD109" s="6">
        <v>202</v>
      </c>
      <c r="BE109" s="6">
        <v>375</v>
      </c>
      <c r="BF109" s="6">
        <v>851</v>
      </c>
      <c r="BG109" s="6">
        <v>106</v>
      </c>
      <c r="BH109" s="6">
        <v>2665</v>
      </c>
      <c r="BI109" s="6">
        <v>3074</v>
      </c>
      <c r="BJ109" s="17">
        <v>5739</v>
      </c>
      <c r="BK109" s="6">
        <v>1663</v>
      </c>
      <c r="BL109" s="6">
        <v>1759</v>
      </c>
      <c r="BM109" s="26">
        <v>3422</v>
      </c>
      <c r="BN109" s="17">
        <v>28795</v>
      </c>
      <c r="BO109" s="6">
        <v>25725</v>
      </c>
      <c r="BP109" s="6">
        <v>207014</v>
      </c>
      <c r="BQ109" s="6">
        <v>232739</v>
      </c>
      <c r="BR109" s="6">
        <v>157464</v>
      </c>
      <c r="BS109" s="6">
        <v>160354</v>
      </c>
      <c r="BT109" s="6">
        <v>317818</v>
      </c>
      <c r="BU109" s="17">
        <v>550557</v>
      </c>
      <c r="BV109" s="16">
        <f>+C109-BU109</f>
        <v>429165</v>
      </c>
      <c r="BW109" s="16"/>
      <c r="BX109" s="12">
        <f>+BV109/C109*100</f>
        <v>43.804773190762276</v>
      </c>
      <c r="BY109" s="9">
        <f t="shared" si="100"/>
        <v>36.06747628408875</v>
      </c>
      <c r="BZ109" s="9">
        <f t="shared" si="144"/>
        <v>3.095469939431798</v>
      </c>
      <c r="CA109" s="9">
        <f t="shared" si="145"/>
        <v>0.5857784146931476</v>
      </c>
      <c r="CB109" s="9">
        <f t="shared" si="101"/>
        <v>0.7676667462810879</v>
      </c>
      <c r="CC109" s="9">
        <f t="shared" si="146"/>
        <v>0.3492827557205003</v>
      </c>
      <c r="CD109" s="9">
        <f t="shared" si="147"/>
        <v>2.9390990505469916</v>
      </c>
      <c r="CE109" s="31">
        <f t="shared" si="102"/>
        <v>3.681248354124946</v>
      </c>
      <c r="CF109" s="9">
        <f>+(S109+T109+U109+V109+W109+X109)/BV109*100</f>
        <v>82.33686344412988</v>
      </c>
      <c r="CG109" s="9">
        <f>+(Z109+AA109+AB109+AC109+AY109)/BV109*100</f>
        <v>7.066512879661668</v>
      </c>
      <c r="CH109" s="9">
        <f>+(BA109+BB109+BC109+BG109)/BV109*100</f>
        <v>1.0045087553738072</v>
      </c>
      <c r="CI109" s="9">
        <f>+(BD109+BE109+BF109)/BV109*100</f>
        <v>0.33273915626856804</v>
      </c>
      <c r="CJ109" s="9">
        <f>+(BA109+BB109+BC109+BG109+BD109+BE109+BF109)/BV109*100</f>
        <v>1.3372479116423754</v>
      </c>
      <c r="CK109" s="9">
        <f>+R109/BV109*100</f>
        <v>1.752472825137185</v>
      </c>
      <c r="CL109" s="9">
        <f t="shared" si="111"/>
        <v>0.7973623198536693</v>
      </c>
      <c r="CM109" s="9">
        <f t="shared" si="112"/>
        <v>6.709540619575222</v>
      </c>
      <c r="CN109" s="31">
        <f t="shared" si="103"/>
        <v>8.403760791304043</v>
      </c>
      <c r="CO109" s="9">
        <f t="shared" si="113"/>
        <v>50.6040564748232</v>
      </c>
      <c r="CP109" s="9">
        <f t="shared" si="114"/>
        <v>0.3964783889563364</v>
      </c>
      <c r="CQ109" s="9">
        <f t="shared" si="115"/>
        <v>51.000534863779535</v>
      </c>
      <c r="CR109" s="9">
        <f t="shared" si="104"/>
        <v>0.3313891459442327</v>
      </c>
      <c r="CS109" s="9">
        <f t="shared" si="116"/>
        <v>48.595628832836674</v>
      </c>
      <c r="CT109" s="9">
        <f t="shared" si="117"/>
        <v>25.307189694732063</v>
      </c>
      <c r="CU109" s="9">
        <f t="shared" si="148"/>
        <v>12.896765795534195</v>
      </c>
      <c r="CV109" s="9">
        <f t="shared" si="149"/>
        <v>30.64316945362304</v>
      </c>
      <c r="CW109" s="9">
        <f t="shared" si="150"/>
        <v>10.717265778845833</v>
      </c>
      <c r="CX109" s="9">
        <f t="shared" si="151"/>
        <v>9.45562564667401</v>
      </c>
      <c r="CY109" s="9">
        <f t="shared" si="152"/>
        <v>26.464403724842295</v>
      </c>
      <c r="CZ109" s="9">
        <f t="shared" si="153"/>
        <v>9.822769600480624</v>
      </c>
      <c r="DA109" s="9">
        <f t="shared" si="118"/>
        <v>5.123902494789339</v>
      </c>
      <c r="DB109" s="9">
        <f>+M109/C109*10000</f>
        <v>0.9186279373128295</v>
      </c>
      <c r="DC109" s="9">
        <f>+(M109+N109)/C109*10000</f>
        <v>1.7351861038131224</v>
      </c>
      <c r="DD109" s="9">
        <f>+O109/C109*10000</f>
        <v>1.6841512184068543</v>
      </c>
      <c r="DE109" s="9">
        <f>+H109/BT109*1000</f>
        <v>2.8255164905700747</v>
      </c>
      <c r="DF109" s="9">
        <f>+(AW109+BH109)/(AY109+BJ109)*100</f>
        <v>46.41456582633053</v>
      </c>
      <c r="DG109" s="9">
        <f>+(AF109+AI109+AL109+AO109+AR109+AU109+BB109+BE109)/(AY109+BJ109)*100</f>
        <v>5.65266106442577</v>
      </c>
      <c r="DH109" s="9">
        <f>+(AG109+AJ109+AM109+AP109+AS109+AV109+BC109+BF109)/(AY109+BJ109)*100</f>
        <v>47.63305322128851</v>
      </c>
    </row>
    <row r="110" spans="1:112" s="4" customFormat="1" ht="15.75">
      <c r="A110" s="41"/>
      <c r="B110" s="14"/>
      <c r="C110" s="17"/>
      <c r="D110" s="6">
        <f>289381+32725</f>
        <v>322106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7"/>
      <c r="S110" s="6"/>
      <c r="T110" s="6"/>
      <c r="U110" s="6"/>
      <c r="V110" s="6"/>
      <c r="W110" s="6"/>
      <c r="X110" s="6"/>
      <c r="Y110" s="17"/>
      <c r="Z110" s="6"/>
      <c r="AA110" s="6"/>
      <c r="AB110" s="6"/>
      <c r="AC110" s="6"/>
      <c r="AD110" s="16">
        <f t="shared" si="99"/>
        <v>0</v>
      </c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17"/>
      <c r="AZ110" s="26">
        <f t="shared" si="143"/>
        <v>0</v>
      </c>
      <c r="BA110" s="6"/>
      <c r="BB110" s="6"/>
      <c r="BC110" s="6"/>
      <c r="BD110" s="6"/>
      <c r="BE110" s="6"/>
      <c r="BF110" s="6"/>
      <c r="BG110" s="6"/>
      <c r="BH110" s="6"/>
      <c r="BI110" s="6"/>
      <c r="BJ110" s="17"/>
      <c r="BK110" s="6"/>
      <c r="BL110" s="6"/>
      <c r="BM110" s="26"/>
      <c r="BN110" s="17"/>
      <c r="BO110" s="6"/>
      <c r="BP110" s="6"/>
      <c r="BQ110" s="6"/>
      <c r="BR110" s="6"/>
      <c r="BS110" s="6"/>
      <c r="BT110" s="6"/>
      <c r="BU110" s="17"/>
      <c r="BV110" s="16"/>
      <c r="BW110" s="16"/>
      <c r="BX110" s="12"/>
      <c r="BY110" s="9"/>
      <c r="BZ110" s="9"/>
      <c r="CA110" s="9"/>
      <c r="CB110" s="9"/>
      <c r="CC110" s="9"/>
      <c r="CD110" s="9"/>
      <c r="CE110" s="31"/>
      <c r="CF110" s="9"/>
      <c r="CG110" s="9"/>
      <c r="CH110" s="9"/>
      <c r="CI110" s="9"/>
      <c r="CJ110" s="9"/>
      <c r="CK110" s="9"/>
      <c r="CL110" s="9"/>
      <c r="CM110" s="9"/>
      <c r="CN110" s="31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</row>
    <row r="111" spans="2:112" ht="16.5" thickBot="1">
      <c r="B111" s="14" t="s">
        <v>28</v>
      </c>
      <c r="C111" s="1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17"/>
      <c r="S111" s="6"/>
      <c r="T111" s="6"/>
      <c r="U111" s="6"/>
      <c r="V111" s="6"/>
      <c r="W111" s="6"/>
      <c r="X111" s="6"/>
      <c r="Y111" s="17"/>
      <c r="Z111" s="6"/>
      <c r="AA111" s="6"/>
      <c r="AB111" s="6"/>
      <c r="AC111" s="6"/>
      <c r="AD111" s="16">
        <f t="shared" si="99"/>
        <v>0</v>
      </c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17"/>
      <c r="AZ111" s="26">
        <f t="shared" si="143"/>
        <v>0</v>
      </c>
      <c r="BA111" s="6"/>
      <c r="BB111" s="6"/>
      <c r="BC111" s="6"/>
      <c r="BD111" s="6"/>
      <c r="BE111" s="6"/>
      <c r="BF111" s="6"/>
      <c r="BG111" s="6"/>
      <c r="BH111" s="6"/>
      <c r="BI111" s="6"/>
      <c r="BJ111" s="17"/>
      <c r="BK111" s="6"/>
      <c r="BL111" s="6"/>
      <c r="BM111" s="26"/>
      <c r="BN111" s="17"/>
      <c r="BO111" s="6"/>
      <c r="BP111" s="6"/>
      <c r="BQ111" s="6"/>
      <c r="BR111" s="6"/>
      <c r="BS111" s="6"/>
      <c r="BT111" s="6"/>
      <c r="BU111" s="17"/>
      <c r="BY111" s="9"/>
      <c r="BZ111" s="9"/>
      <c r="CA111" s="9"/>
      <c r="CB111" s="9"/>
      <c r="CC111" s="9"/>
      <c r="CD111" s="9"/>
      <c r="CE111" s="31"/>
      <c r="CF111" s="9"/>
      <c r="CG111" s="9"/>
      <c r="CH111" s="9"/>
      <c r="CI111" s="9"/>
      <c r="CJ111" s="9"/>
      <c r="CK111" s="9"/>
      <c r="CL111" s="9"/>
      <c r="CM111" s="9"/>
      <c r="CN111" s="31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</row>
    <row r="112" spans="1:112" ht="15.75">
      <c r="A112" s="47" t="s">
        <v>275</v>
      </c>
      <c r="B112" s="14" t="s">
        <v>30</v>
      </c>
      <c r="C112" s="17">
        <v>84069</v>
      </c>
      <c r="D112" s="6">
        <v>70</v>
      </c>
      <c r="E112" s="6">
        <v>199</v>
      </c>
      <c r="F112" s="6">
        <v>0</v>
      </c>
      <c r="G112" s="6">
        <v>0</v>
      </c>
      <c r="H112" s="6">
        <v>30</v>
      </c>
      <c r="I112" s="6">
        <v>85</v>
      </c>
      <c r="J112" s="6">
        <v>0</v>
      </c>
      <c r="K112" s="6">
        <v>0</v>
      </c>
      <c r="L112" s="6">
        <v>1</v>
      </c>
      <c r="M112" s="6">
        <v>8</v>
      </c>
      <c r="N112" s="6">
        <v>7</v>
      </c>
      <c r="O112" s="6">
        <v>14</v>
      </c>
      <c r="P112" s="6">
        <v>1</v>
      </c>
      <c r="Q112" s="6">
        <v>3</v>
      </c>
      <c r="R112" s="17">
        <v>418</v>
      </c>
      <c r="S112" s="6">
        <v>8772</v>
      </c>
      <c r="T112" s="6">
        <v>0</v>
      </c>
      <c r="U112" s="6">
        <v>1</v>
      </c>
      <c r="V112" s="6">
        <v>17780</v>
      </c>
      <c r="W112" s="6">
        <v>41</v>
      </c>
      <c r="X112" s="6">
        <v>18</v>
      </c>
      <c r="Y112" s="17">
        <f aca="true" t="shared" si="154" ref="Y112:Y121">SUM(S112:X112)</f>
        <v>26612</v>
      </c>
      <c r="Z112" s="6">
        <v>0</v>
      </c>
      <c r="AA112" s="6">
        <v>0</v>
      </c>
      <c r="AB112" s="6">
        <v>0</v>
      </c>
      <c r="AC112" s="6">
        <v>0</v>
      </c>
      <c r="AD112" s="16">
        <f t="shared" si="99"/>
        <v>0</v>
      </c>
      <c r="AE112" s="6">
        <v>8</v>
      </c>
      <c r="AF112" s="6">
        <v>0</v>
      </c>
      <c r="AG112" s="6">
        <v>57</v>
      </c>
      <c r="AH112" s="6">
        <v>13</v>
      </c>
      <c r="AI112" s="6">
        <v>0</v>
      </c>
      <c r="AJ112" s="6">
        <v>8</v>
      </c>
      <c r="AK112" s="6">
        <v>8</v>
      </c>
      <c r="AL112" s="6">
        <v>0</v>
      </c>
      <c r="AM112" s="6">
        <v>0</v>
      </c>
      <c r="AN112" s="6">
        <v>0</v>
      </c>
      <c r="AO112" s="6">
        <v>0</v>
      </c>
      <c r="AP112" s="6">
        <v>2</v>
      </c>
      <c r="AQ112" s="6">
        <v>16</v>
      </c>
      <c r="AR112" s="6">
        <v>0</v>
      </c>
      <c r="AS112" s="6">
        <v>12</v>
      </c>
      <c r="AT112" s="6">
        <v>28</v>
      </c>
      <c r="AU112" s="6">
        <v>0</v>
      </c>
      <c r="AV112" s="6">
        <v>4</v>
      </c>
      <c r="AW112" s="6">
        <v>73</v>
      </c>
      <c r="AX112" s="6">
        <v>83</v>
      </c>
      <c r="AY112" s="17">
        <v>156</v>
      </c>
      <c r="AZ112" s="26">
        <f t="shared" si="143"/>
        <v>156</v>
      </c>
      <c r="BA112" s="6">
        <v>48</v>
      </c>
      <c r="BB112" s="6">
        <v>0</v>
      </c>
      <c r="BC112" s="6">
        <v>28</v>
      </c>
      <c r="BD112" s="6">
        <v>2</v>
      </c>
      <c r="BE112" s="6">
        <v>0</v>
      </c>
      <c r="BF112" s="6">
        <v>75</v>
      </c>
      <c r="BG112" s="6">
        <v>0</v>
      </c>
      <c r="BH112" s="6">
        <v>50</v>
      </c>
      <c r="BI112" s="6">
        <v>103</v>
      </c>
      <c r="BJ112" s="17">
        <v>153</v>
      </c>
      <c r="BK112" s="6">
        <v>73</v>
      </c>
      <c r="BL112" s="6">
        <v>0</v>
      </c>
      <c r="BM112" s="26">
        <v>3963</v>
      </c>
      <c r="BN112" s="17">
        <v>126</v>
      </c>
      <c r="BO112" s="6">
        <v>5820</v>
      </c>
      <c r="BP112" s="6">
        <v>19503</v>
      </c>
      <c r="BQ112" s="6">
        <v>25323</v>
      </c>
      <c r="BR112" s="6">
        <v>13013</v>
      </c>
      <c r="BS112" s="6">
        <v>14232</v>
      </c>
      <c r="BT112" s="6">
        <v>27245</v>
      </c>
      <c r="BU112" s="17">
        <v>52568</v>
      </c>
      <c r="BV112" s="18">
        <f aca="true" t="shared" si="155" ref="BV112:BV122">+C112-BU112</f>
        <v>31501</v>
      </c>
      <c r="BW112" s="18"/>
      <c r="BX112" s="12">
        <f aca="true" t="shared" si="156" ref="BX112:BX123">+BV112/C112*100</f>
        <v>37.47041120983954</v>
      </c>
      <c r="BY112" s="9">
        <f t="shared" si="100"/>
        <v>31.654950100512675</v>
      </c>
      <c r="BZ112" s="9">
        <f t="shared" si="144"/>
        <v>0.18556185990079577</v>
      </c>
      <c r="CA112" s="9">
        <f t="shared" si="145"/>
        <v>0.18199336259501125</v>
      </c>
      <c r="CB112" s="9">
        <f t="shared" si="101"/>
        <v>0.4972106246059784</v>
      </c>
      <c r="CC112" s="9">
        <f t="shared" si="146"/>
        <v>4.713984940941369</v>
      </c>
      <c r="CD112" s="9">
        <f t="shared" si="147"/>
        <v>0.14987688684295042</v>
      </c>
      <c r="CE112" s="31">
        <f t="shared" si="102"/>
        <v>0.367555222495807</v>
      </c>
      <c r="CF112" s="9">
        <f aca="true" t="shared" si="157" ref="CF112:CF123">+(S112+T112+U112+V112+W112+X112)/BV112*100</f>
        <v>84.47985778229263</v>
      </c>
      <c r="CG112" s="9">
        <f aca="true" t="shared" si="158" ref="CG112:CG123">+(Z112+AA112+AB112+AC112+AY112)/BV112*100</f>
        <v>0.49522237389289225</v>
      </c>
      <c r="CH112" s="9">
        <f aca="true" t="shared" si="159" ref="CH112:CH123">+(BA112+BB112+BC112+BG112)/BV112*100</f>
        <v>0.24126218215294754</v>
      </c>
      <c r="CI112" s="9">
        <f aca="true" t="shared" si="160" ref="CI112:CI123">+(BD112+BE112+BF112)/BV112*100</f>
        <v>0.24443668454969683</v>
      </c>
      <c r="CJ112" s="9">
        <f aca="true" t="shared" si="161" ref="CJ112:CJ123">+(BA112+BB112+BC112+BG112+BD112+BE112+BF112)/BV112*100</f>
        <v>0.48569886670264434</v>
      </c>
      <c r="CK112" s="9">
        <f aca="true" t="shared" si="162" ref="CK112:CK123">+R112/BV112*100</f>
        <v>1.3269420018412115</v>
      </c>
      <c r="CL112" s="9">
        <f t="shared" si="111"/>
        <v>12.580552998317513</v>
      </c>
      <c r="CM112" s="9">
        <f t="shared" si="112"/>
        <v>0.399987301990413</v>
      </c>
      <c r="CN112" s="31">
        <f t="shared" si="103"/>
        <v>0.9809212405955365</v>
      </c>
      <c r="CO112" s="9">
        <f t="shared" si="113"/>
        <v>32.96257327521419</v>
      </c>
      <c r="CP112" s="9">
        <f t="shared" si="114"/>
        <v>0</v>
      </c>
      <c r="CQ112" s="9">
        <f t="shared" si="115"/>
        <v>32.96257327521419</v>
      </c>
      <c r="CR112" s="9">
        <f t="shared" si="104"/>
        <v>0.003757703291748084</v>
      </c>
      <c r="CS112" s="9">
        <f t="shared" si="116"/>
        <v>66.9660303622426</v>
      </c>
      <c r="CT112" s="9">
        <f t="shared" si="117"/>
        <v>0.23006565288143205</v>
      </c>
      <c r="CU112" s="9">
        <f t="shared" si="148"/>
        <v>41.66666666666667</v>
      </c>
      <c r="CV112" s="9">
        <f t="shared" si="149"/>
        <v>13.461538461538462</v>
      </c>
      <c r="CW112" s="9">
        <f t="shared" si="150"/>
        <v>5.128205128205128</v>
      </c>
      <c r="CX112" s="9">
        <f t="shared" si="151"/>
        <v>1.282051282051282</v>
      </c>
      <c r="CY112" s="9">
        <f t="shared" si="152"/>
        <v>17.94871794871795</v>
      </c>
      <c r="CZ112" s="9">
        <f t="shared" si="153"/>
        <v>20.51282051282051</v>
      </c>
      <c r="DA112" s="9">
        <f t="shared" si="118"/>
        <v>3.925347036362987</v>
      </c>
      <c r="DB112" s="9">
        <f aca="true" t="shared" si="163" ref="DB112:DB121">+M112/C112*10000</f>
        <v>0.9515992815425425</v>
      </c>
      <c r="DC112" s="9">
        <f aca="true" t="shared" si="164" ref="DC112:DC121">+(M112+N112)/C112*10000</f>
        <v>1.7842486528922672</v>
      </c>
      <c r="DD112" s="9">
        <f aca="true" t="shared" si="165" ref="DD112:DD121">+O112/C112*10000</f>
        <v>1.6652987426994494</v>
      </c>
      <c r="DE112" s="9">
        <f aca="true" t="shared" si="166" ref="DE112:DE123">+H112/BT112*1000</f>
        <v>1.1011194714626535</v>
      </c>
      <c r="DF112" s="9">
        <f aca="true" t="shared" si="167" ref="DF112:DF123">+(AW112+BH112)/(AY112+BJ112)*100</f>
        <v>39.80582524271845</v>
      </c>
      <c r="DG112" s="9">
        <f aca="true" t="shared" si="168" ref="DG112:DG123">+(AF112+AI112+AL112+AO112+AR112+AU112+BB112+BE112)/(AY112+BJ112)*100</f>
        <v>0</v>
      </c>
      <c r="DH112" s="9">
        <f aca="true" t="shared" si="169" ref="DH112:DH123">+(AG112+AJ112+AM112+AP112+AS112+AV112+BC112+BF112)/(AY112+BJ112)*100</f>
        <v>60.19417475728155</v>
      </c>
    </row>
    <row r="113" spans="1:112" ht="15.75">
      <c r="A113" s="48" t="s">
        <v>276</v>
      </c>
      <c r="B113" s="14" t="s">
        <v>31</v>
      </c>
      <c r="C113" s="17">
        <v>76787</v>
      </c>
      <c r="D113" s="6">
        <v>61</v>
      </c>
      <c r="E113" s="6">
        <v>132</v>
      </c>
      <c r="F113" s="6">
        <v>0</v>
      </c>
      <c r="G113" s="6">
        <v>0</v>
      </c>
      <c r="H113" s="6">
        <v>22</v>
      </c>
      <c r="I113" s="6">
        <v>53</v>
      </c>
      <c r="J113" s="6">
        <v>0</v>
      </c>
      <c r="K113" s="6">
        <v>1</v>
      </c>
      <c r="L113" s="6">
        <v>0</v>
      </c>
      <c r="M113" s="6">
        <v>14</v>
      </c>
      <c r="N113" s="6">
        <v>1</v>
      </c>
      <c r="O113" s="6">
        <v>12</v>
      </c>
      <c r="P113" s="6">
        <v>0</v>
      </c>
      <c r="Q113" s="6">
        <v>6</v>
      </c>
      <c r="R113" s="17">
        <v>302</v>
      </c>
      <c r="S113" s="6">
        <v>6056</v>
      </c>
      <c r="T113" s="6">
        <v>0</v>
      </c>
      <c r="U113" s="6">
        <v>0</v>
      </c>
      <c r="V113" s="6">
        <v>12612</v>
      </c>
      <c r="W113" s="6">
        <v>700</v>
      </c>
      <c r="X113" s="6">
        <v>0</v>
      </c>
      <c r="Y113" s="17">
        <f t="shared" si="154"/>
        <v>19368</v>
      </c>
      <c r="Z113" s="6">
        <v>0</v>
      </c>
      <c r="AA113" s="6">
        <v>0</v>
      </c>
      <c r="AB113" s="6">
        <v>0</v>
      </c>
      <c r="AC113" s="6">
        <v>0</v>
      </c>
      <c r="AD113" s="16">
        <f t="shared" si="99"/>
        <v>0</v>
      </c>
      <c r="AE113" s="6">
        <v>0</v>
      </c>
      <c r="AF113" s="6">
        <v>0</v>
      </c>
      <c r="AG113" s="6">
        <v>18</v>
      </c>
      <c r="AH113" s="6">
        <v>8</v>
      </c>
      <c r="AI113" s="6">
        <v>0</v>
      </c>
      <c r="AJ113" s="6">
        <v>7</v>
      </c>
      <c r="AK113" s="6">
        <v>4</v>
      </c>
      <c r="AL113" s="6">
        <v>0</v>
      </c>
      <c r="AM113" s="6">
        <v>4</v>
      </c>
      <c r="AN113" s="6">
        <v>2</v>
      </c>
      <c r="AO113" s="6">
        <v>0</v>
      </c>
      <c r="AP113" s="6">
        <v>0</v>
      </c>
      <c r="AQ113" s="6">
        <v>8</v>
      </c>
      <c r="AR113" s="6">
        <v>0</v>
      </c>
      <c r="AS113" s="6">
        <v>1</v>
      </c>
      <c r="AT113" s="6">
        <v>9</v>
      </c>
      <c r="AU113" s="6">
        <v>0</v>
      </c>
      <c r="AV113" s="6">
        <v>0</v>
      </c>
      <c r="AW113" s="6">
        <v>31</v>
      </c>
      <c r="AX113" s="6">
        <v>30</v>
      </c>
      <c r="AY113" s="17">
        <v>61</v>
      </c>
      <c r="AZ113" s="26">
        <f t="shared" si="143"/>
        <v>61</v>
      </c>
      <c r="BA113" s="6">
        <v>44</v>
      </c>
      <c r="BB113" s="6">
        <v>0</v>
      </c>
      <c r="BC113" s="6">
        <v>1</v>
      </c>
      <c r="BD113" s="6">
        <v>0</v>
      </c>
      <c r="BE113" s="6">
        <v>8</v>
      </c>
      <c r="BF113" s="6">
        <v>0</v>
      </c>
      <c r="BG113" s="6">
        <v>0</v>
      </c>
      <c r="BH113" s="6">
        <v>44</v>
      </c>
      <c r="BI113" s="6">
        <v>9</v>
      </c>
      <c r="BJ113" s="17">
        <v>53</v>
      </c>
      <c r="BK113" s="6">
        <v>48</v>
      </c>
      <c r="BL113" s="6">
        <v>0</v>
      </c>
      <c r="BM113" s="26">
        <v>3434</v>
      </c>
      <c r="BN113" s="17">
        <v>114</v>
      </c>
      <c r="BO113" s="6">
        <v>8254</v>
      </c>
      <c r="BP113" s="6">
        <v>15552</v>
      </c>
      <c r="BQ113" s="6">
        <v>23806</v>
      </c>
      <c r="BR113" s="6">
        <v>15188</v>
      </c>
      <c r="BS113" s="6">
        <v>14413</v>
      </c>
      <c r="BT113" s="6">
        <v>29601</v>
      </c>
      <c r="BU113" s="17">
        <v>53407</v>
      </c>
      <c r="BV113" s="18">
        <f t="shared" si="155"/>
        <v>23380</v>
      </c>
      <c r="BW113" s="18"/>
      <c r="BX113" s="12">
        <f t="shared" si="156"/>
        <v>30.447862268352715</v>
      </c>
      <c r="BY113" s="9">
        <f t="shared" si="100"/>
        <v>25.22301952153359</v>
      </c>
      <c r="BZ113" s="9">
        <f t="shared" si="144"/>
        <v>0.07944053029809733</v>
      </c>
      <c r="CA113" s="9">
        <f t="shared" si="145"/>
        <v>0.06902210009506818</v>
      </c>
      <c r="CB113" s="9">
        <f t="shared" si="101"/>
        <v>0.39329574016435076</v>
      </c>
      <c r="CC113" s="9">
        <f t="shared" si="146"/>
        <v>4.472111164650267</v>
      </c>
      <c r="CD113" s="9">
        <f t="shared" si="147"/>
        <v>0.1484626303931655</v>
      </c>
      <c r="CE113" s="31">
        <f t="shared" si="102"/>
        <v>0.1484626303931655</v>
      </c>
      <c r="CF113" s="9">
        <f t="shared" si="157"/>
        <v>82.84003421727972</v>
      </c>
      <c r="CG113" s="9">
        <f t="shared" si="158"/>
        <v>0.2609067579127459</v>
      </c>
      <c r="CH113" s="9">
        <f t="shared" si="159"/>
        <v>0.1924721984602224</v>
      </c>
      <c r="CI113" s="9">
        <f t="shared" si="160"/>
        <v>0.03421727972626176</v>
      </c>
      <c r="CJ113" s="9">
        <f t="shared" si="161"/>
        <v>0.22668947818648416</v>
      </c>
      <c r="CK113" s="9">
        <f t="shared" si="162"/>
        <v>1.2917023096663816</v>
      </c>
      <c r="CL113" s="9">
        <f t="shared" si="111"/>
        <v>14.68776732249786</v>
      </c>
      <c r="CM113" s="9">
        <f t="shared" si="112"/>
        <v>0.48759623609923014</v>
      </c>
      <c r="CN113" s="31">
        <f t="shared" si="103"/>
        <v>0.4875962360992301</v>
      </c>
      <c r="CO113" s="9">
        <f t="shared" si="113"/>
        <v>31.268071045022715</v>
      </c>
      <c r="CP113" s="9">
        <f t="shared" si="114"/>
        <v>0</v>
      </c>
      <c r="CQ113" s="9">
        <f t="shared" si="115"/>
        <v>31.268071045022715</v>
      </c>
      <c r="CR113" s="9">
        <f t="shared" si="104"/>
        <v>0</v>
      </c>
      <c r="CS113" s="9">
        <f t="shared" si="116"/>
        <v>68.73192895497728</v>
      </c>
      <c r="CT113" s="9">
        <f t="shared" si="117"/>
        <v>5.258413461538462</v>
      </c>
      <c r="CU113" s="9">
        <f t="shared" si="148"/>
        <v>29.508196721311474</v>
      </c>
      <c r="CV113" s="9">
        <f t="shared" si="149"/>
        <v>24.59016393442623</v>
      </c>
      <c r="CW113" s="9">
        <f t="shared" si="150"/>
        <v>13.114754098360656</v>
      </c>
      <c r="CX113" s="9">
        <f t="shared" si="151"/>
        <v>3.278688524590164</v>
      </c>
      <c r="CY113" s="9">
        <f t="shared" si="152"/>
        <v>14.754098360655737</v>
      </c>
      <c r="CZ113" s="9">
        <f t="shared" si="153"/>
        <v>14.754098360655737</v>
      </c>
      <c r="DA113" s="9">
        <f t="shared" si="118"/>
        <v>4.297602458749528</v>
      </c>
      <c r="DB113" s="9">
        <f t="shared" si="163"/>
        <v>1.8232252855301028</v>
      </c>
      <c r="DC113" s="9">
        <f t="shared" si="164"/>
        <v>1.9534556630679671</v>
      </c>
      <c r="DD113" s="9">
        <f t="shared" si="165"/>
        <v>1.5627645304543738</v>
      </c>
      <c r="DE113" s="9">
        <f t="shared" si="166"/>
        <v>0.7432181345224824</v>
      </c>
      <c r="DF113" s="9">
        <f t="shared" si="167"/>
        <v>65.78947368421053</v>
      </c>
      <c r="DG113" s="9">
        <f t="shared" si="168"/>
        <v>7.017543859649122</v>
      </c>
      <c r="DH113" s="9">
        <f t="shared" si="169"/>
        <v>27.192982456140353</v>
      </c>
    </row>
    <row r="114" spans="1:112" ht="15.75">
      <c r="A114" s="48" t="s">
        <v>277</v>
      </c>
      <c r="B114" s="14" t="s">
        <v>144</v>
      </c>
      <c r="C114" s="17">
        <v>86515</v>
      </c>
      <c r="D114" s="6">
        <v>69</v>
      </c>
      <c r="E114" s="6">
        <v>171</v>
      </c>
      <c r="F114" s="6">
        <v>0</v>
      </c>
      <c r="G114" s="6">
        <v>0</v>
      </c>
      <c r="H114" s="6">
        <v>54</v>
      </c>
      <c r="I114" s="6">
        <v>89</v>
      </c>
      <c r="J114" s="6">
        <v>1</v>
      </c>
      <c r="K114" s="6">
        <v>3</v>
      </c>
      <c r="L114" s="6">
        <v>0</v>
      </c>
      <c r="M114" s="6">
        <v>8</v>
      </c>
      <c r="N114" s="6">
        <v>8</v>
      </c>
      <c r="O114" s="6">
        <v>12</v>
      </c>
      <c r="P114" s="6">
        <v>1</v>
      </c>
      <c r="Q114" s="6">
        <v>1</v>
      </c>
      <c r="R114" s="17">
        <v>417</v>
      </c>
      <c r="S114" s="6">
        <v>7000</v>
      </c>
      <c r="T114" s="6">
        <v>0</v>
      </c>
      <c r="U114" s="6">
        <v>0</v>
      </c>
      <c r="V114" s="6">
        <v>22244</v>
      </c>
      <c r="W114" s="6">
        <v>297</v>
      </c>
      <c r="X114" s="6">
        <v>4</v>
      </c>
      <c r="Y114" s="17">
        <f t="shared" si="154"/>
        <v>29545</v>
      </c>
      <c r="Z114" s="6">
        <v>0</v>
      </c>
      <c r="AA114" s="6">
        <v>0</v>
      </c>
      <c r="AB114" s="6">
        <v>0</v>
      </c>
      <c r="AC114" s="6">
        <v>0</v>
      </c>
      <c r="AD114" s="16">
        <f t="shared" si="99"/>
        <v>0</v>
      </c>
      <c r="AE114" s="6">
        <v>9</v>
      </c>
      <c r="AF114" s="6">
        <v>16</v>
      </c>
      <c r="AG114" s="6">
        <v>31</v>
      </c>
      <c r="AH114" s="6">
        <v>79</v>
      </c>
      <c r="AI114" s="6">
        <v>1</v>
      </c>
      <c r="AJ114" s="6">
        <v>116</v>
      </c>
      <c r="AK114" s="6">
        <v>81</v>
      </c>
      <c r="AL114" s="6">
        <v>0</v>
      </c>
      <c r="AM114" s="6">
        <v>3</v>
      </c>
      <c r="AN114" s="6">
        <v>1</v>
      </c>
      <c r="AO114" s="6">
        <v>0</v>
      </c>
      <c r="AP114" s="6">
        <v>17</v>
      </c>
      <c r="AQ114" s="6">
        <v>43</v>
      </c>
      <c r="AR114" s="6">
        <v>0</v>
      </c>
      <c r="AS114" s="6">
        <v>37</v>
      </c>
      <c r="AT114" s="6">
        <v>83</v>
      </c>
      <c r="AU114" s="6">
        <v>9</v>
      </c>
      <c r="AV114" s="6">
        <v>64</v>
      </c>
      <c r="AW114" s="6">
        <v>296</v>
      </c>
      <c r="AX114" s="6">
        <v>294</v>
      </c>
      <c r="AY114" s="17">
        <v>590</v>
      </c>
      <c r="AZ114" s="26">
        <f t="shared" si="143"/>
        <v>590</v>
      </c>
      <c r="BA114" s="6">
        <v>90</v>
      </c>
      <c r="BB114" s="6">
        <v>17</v>
      </c>
      <c r="BC114" s="6">
        <v>58</v>
      </c>
      <c r="BD114" s="6">
        <v>3</v>
      </c>
      <c r="BE114" s="6">
        <v>3</v>
      </c>
      <c r="BF114" s="6">
        <v>9</v>
      </c>
      <c r="BG114" s="6">
        <v>2</v>
      </c>
      <c r="BH114" s="6">
        <v>93</v>
      </c>
      <c r="BI114" s="6">
        <v>89</v>
      </c>
      <c r="BJ114" s="17">
        <v>182</v>
      </c>
      <c r="BK114" s="6">
        <v>143</v>
      </c>
      <c r="BL114" s="6">
        <v>0</v>
      </c>
      <c r="BM114" s="26">
        <v>4007</v>
      </c>
      <c r="BN114" s="17">
        <v>174</v>
      </c>
      <c r="BO114" s="6">
        <v>2647</v>
      </c>
      <c r="BP114" s="6">
        <v>17158</v>
      </c>
      <c r="BQ114" s="6">
        <v>19805</v>
      </c>
      <c r="BR114" s="6">
        <v>15961</v>
      </c>
      <c r="BS114" s="6">
        <v>15691</v>
      </c>
      <c r="BT114" s="6">
        <v>31652</v>
      </c>
      <c r="BU114" s="17">
        <v>51457</v>
      </c>
      <c r="BV114" s="18">
        <f t="shared" si="155"/>
        <v>35058</v>
      </c>
      <c r="BW114" s="18"/>
      <c r="BX114" s="12">
        <f t="shared" si="156"/>
        <v>40.52245275385771</v>
      </c>
      <c r="BY114" s="9">
        <f t="shared" si="100"/>
        <v>34.15014737328787</v>
      </c>
      <c r="BZ114" s="9">
        <f t="shared" si="144"/>
        <v>0.6819626654337398</v>
      </c>
      <c r="CA114" s="9">
        <f t="shared" si="145"/>
        <v>0.21036814425244177</v>
      </c>
      <c r="CB114" s="9">
        <f t="shared" si="101"/>
        <v>0.4819973415014737</v>
      </c>
      <c r="CC114" s="9">
        <f t="shared" si="146"/>
        <v>4.631566780327111</v>
      </c>
      <c r="CD114" s="9">
        <f t="shared" si="147"/>
        <v>0.20112119285673005</v>
      </c>
      <c r="CE114" s="31">
        <f t="shared" si="102"/>
        <v>0.8923308096861816</v>
      </c>
      <c r="CF114" s="9">
        <f t="shared" si="157"/>
        <v>84.27463061212848</v>
      </c>
      <c r="CG114" s="9">
        <f t="shared" si="158"/>
        <v>1.6829254378458554</v>
      </c>
      <c r="CH114" s="9">
        <f t="shared" si="159"/>
        <v>0.47635347139026757</v>
      </c>
      <c r="CI114" s="9">
        <f t="shared" si="160"/>
        <v>0.04278623994523361</v>
      </c>
      <c r="CJ114" s="9">
        <f t="shared" si="161"/>
        <v>0.5191397113355012</v>
      </c>
      <c r="CK114" s="9">
        <f t="shared" si="162"/>
        <v>1.1894574704774945</v>
      </c>
      <c r="CL114" s="9">
        <f t="shared" si="111"/>
        <v>11.429630897370073</v>
      </c>
      <c r="CM114" s="9">
        <f t="shared" si="112"/>
        <v>0.49632038336470996</v>
      </c>
      <c r="CN114" s="31">
        <f t="shared" si="103"/>
        <v>2.2020651491813563</v>
      </c>
      <c r="CO114" s="9">
        <f t="shared" si="113"/>
        <v>23.692672194956845</v>
      </c>
      <c r="CP114" s="9">
        <f t="shared" si="114"/>
        <v>0</v>
      </c>
      <c r="CQ114" s="9">
        <f t="shared" si="115"/>
        <v>23.692672194956845</v>
      </c>
      <c r="CR114" s="9">
        <f t="shared" si="104"/>
        <v>0</v>
      </c>
      <c r="CS114" s="9">
        <f t="shared" si="116"/>
        <v>76.29378913521747</v>
      </c>
      <c r="CT114" s="9">
        <f t="shared" si="117"/>
        <v>1.3175990417461516</v>
      </c>
      <c r="CU114" s="9">
        <f t="shared" si="148"/>
        <v>9.491525423728813</v>
      </c>
      <c r="CV114" s="9">
        <f t="shared" si="149"/>
        <v>33.220338983050844</v>
      </c>
      <c r="CW114" s="9">
        <f t="shared" si="150"/>
        <v>14.237288135593221</v>
      </c>
      <c r="CX114" s="9">
        <f t="shared" si="151"/>
        <v>3.050847457627119</v>
      </c>
      <c r="CY114" s="9">
        <f t="shared" si="152"/>
        <v>13.559322033898304</v>
      </c>
      <c r="CZ114" s="9">
        <f t="shared" si="153"/>
        <v>26.440677966101696</v>
      </c>
      <c r="DA114" s="9">
        <f t="shared" si="118"/>
        <v>3.467606773391897</v>
      </c>
      <c r="DB114" s="9">
        <f t="shared" si="163"/>
        <v>0.9246951395711726</v>
      </c>
      <c r="DC114" s="9">
        <f t="shared" si="164"/>
        <v>1.849390279142345</v>
      </c>
      <c r="DD114" s="9">
        <f t="shared" si="165"/>
        <v>1.387042709356759</v>
      </c>
      <c r="DE114" s="9">
        <f t="shared" si="166"/>
        <v>1.7060533299633516</v>
      </c>
      <c r="DF114" s="9">
        <f t="shared" si="167"/>
        <v>50.388601036269435</v>
      </c>
      <c r="DG114" s="9">
        <f t="shared" si="168"/>
        <v>5.958549222797927</v>
      </c>
      <c r="DH114" s="9">
        <f t="shared" si="169"/>
        <v>43.39378238341969</v>
      </c>
    </row>
    <row r="115" spans="1:112" ht="15.75">
      <c r="A115" s="48" t="s">
        <v>278</v>
      </c>
      <c r="B115" s="14" t="s">
        <v>32</v>
      </c>
      <c r="C115" s="17">
        <v>68825</v>
      </c>
      <c r="D115" s="6">
        <v>53</v>
      </c>
      <c r="E115" s="6">
        <v>52</v>
      </c>
      <c r="F115" s="6">
        <v>0</v>
      </c>
      <c r="G115" s="6">
        <v>0</v>
      </c>
      <c r="H115" s="6">
        <v>31</v>
      </c>
      <c r="I115" s="6">
        <v>26</v>
      </c>
      <c r="J115" s="6">
        <v>1</v>
      </c>
      <c r="K115" s="6">
        <v>0</v>
      </c>
      <c r="L115" s="6">
        <v>3</v>
      </c>
      <c r="M115" s="6">
        <v>2</v>
      </c>
      <c r="N115" s="6">
        <v>11</v>
      </c>
      <c r="O115" s="6">
        <v>13</v>
      </c>
      <c r="P115" s="6">
        <v>0</v>
      </c>
      <c r="Q115" s="6">
        <v>0</v>
      </c>
      <c r="R115" s="17">
        <v>192</v>
      </c>
      <c r="S115" s="6">
        <v>5949</v>
      </c>
      <c r="T115" s="6">
        <v>3</v>
      </c>
      <c r="U115" s="6">
        <v>1</v>
      </c>
      <c r="V115" s="6">
        <v>7057</v>
      </c>
      <c r="W115" s="6">
        <v>51</v>
      </c>
      <c r="X115" s="6">
        <v>0</v>
      </c>
      <c r="Y115" s="17">
        <f t="shared" si="154"/>
        <v>13061</v>
      </c>
      <c r="Z115" s="6">
        <v>0</v>
      </c>
      <c r="AA115" s="6">
        <v>0</v>
      </c>
      <c r="AB115" s="6">
        <v>0</v>
      </c>
      <c r="AC115" s="6">
        <v>0</v>
      </c>
      <c r="AD115" s="16">
        <f t="shared" si="99"/>
        <v>0</v>
      </c>
      <c r="AE115" s="6">
        <v>0</v>
      </c>
      <c r="AF115" s="6">
        <v>0</v>
      </c>
      <c r="AG115" s="6">
        <v>2</v>
      </c>
      <c r="AH115" s="6">
        <v>2</v>
      </c>
      <c r="AI115" s="6">
        <v>0</v>
      </c>
      <c r="AJ115" s="6">
        <v>0</v>
      </c>
      <c r="AK115" s="6">
        <v>10</v>
      </c>
      <c r="AL115" s="6">
        <v>0</v>
      </c>
      <c r="AM115" s="6">
        <v>3</v>
      </c>
      <c r="AN115" s="6">
        <v>0</v>
      </c>
      <c r="AO115" s="6">
        <v>0</v>
      </c>
      <c r="AP115" s="6">
        <v>0</v>
      </c>
      <c r="AQ115" s="6">
        <v>15</v>
      </c>
      <c r="AR115" s="6">
        <v>0</v>
      </c>
      <c r="AS115" s="6">
        <v>0</v>
      </c>
      <c r="AT115" s="6">
        <v>42</v>
      </c>
      <c r="AU115" s="6">
        <v>0</v>
      </c>
      <c r="AV115" s="6">
        <v>0</v>
      </c>
      <c r="AW115" s="6">
        <v>69</v>
      </c>
      <c r="AX115" s="6">
        <v>5</v>
      </c>
      <c r="AY115" s="17">
        <v>74</v>
      </c>
      <c r="AZ115" s="26">
        <f t="shared" si="143"/>
        <v>74</v>
      </c>
      <c r="BA115" s="6">
        <v>40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40</v>
      </c>
      <c r="BI115" s="6">
        <v>0</v>
      </c>
      <c r="BJ115" s="17">
        <v>40</v>
      </c>
      <c r="BK115" s="6">
        <v>33</v>
      </c>
      <c r="BL115" s="6">
        <v>0</v>
      </c>
      <c r="BM115" s="26">
        <v>3499</v>
      </c>
      <c r="BN115" s="17">
        <v>36</v>
      </c>
      <c r="BO115" s="6">
        <v>3738</v>
      </c>
      <c r="BP115" s="6">
        <v>20099</v>
      </c>
      <c r="BQ115" s="6">
        <v>23837</v>
      </c>
      <c r="BR115" s="6">
        <v>13932</v>
      </c>
      <c r="BS115" s="6">
        <v>14121</v>
      </c>
      <c r="BT115" s="6">
        <v>28053</v>
      </c>
      <c r="BU115" s="17">
        <v>51890</v>
      </c>
      <c r="BV115" s="18">
        <f t="shared" si="155"/>
        <v>16935</v>
      </c>
      <c r="BW115" s="18"/>
      <c r="BX115" s="12">
        <f t="shared" si="156"/>
        <v>24.605884489647657</v>
      </c>
      <c r="BY115" s="9">
        <f t="shared" si="100"/>
        <v>18.977115873592446</v>
      </c>
      <c r="BZ115" s="9">
        <f t="shared" si="144"/>
        <v>0.10751907010533963</v>
      </c>
      <c r="CA115" s="9">
        <f t="shared" si="145"/>
        <v>0.05811841627315655</v>
      </c>
      <c r="CB115" s="9">
        <f t="shared" si="101"/>
        <v>0.2789683981111515</v>
      </c>
      <c r="CC115" s="9">
        <f t="shared" si="146"/>
        <v>5.083908463494369</v>
      </c>
      <c r="CD115" s="9">
        <f t="shared" si="147"/>
        <v>0.0523065746458409</v>
      </c>
      <c r="CE115" s="31">
        <f t="shared" si="102"/>
        <v>0.16563748637849618</v>
      </c>
      <c r="CF115" s="9">
        <f t="shared" si="157"/>
        <v>77.12429878948922</v>
      </c>
      <c r="CG115" s="9">
        <f t="shared" si="158"/>
        <v>0.4369648656628285</v>
      </c>
      <c r="CH115" s="9">
        <f t="shared" si="159"/>
        <v>0.23619722468260998</v>
      </c>
      <c r="CI115" s="9">
        <f t="shared" si="160"/>
        <v>0</v>
      </c>
      <c r="CJ115" s="9">
        <f t="shared" si="161"/>
        <v>0.23619722468260998</v>
      </c>
      <c r="CK115" s="9">
        <f t="shared" si="162"/>
        <v>1.133746678476528</v>
      </c>
      <c r="CL115" s="9">
        <f t="shared" si="111"/>
        <v>20.66135222911131</v>
      </c>
      <c r="CM115" s="9">
        <f t="shared" si="112"/>
        <v>0.21257750221434896</v>
      </c>
      <c r="CN115" s="31">
        <f t="shared" si="103"/>
        <v>0.6731620903454385</v>
      </c>
      <c r="CO115" s="9">
        <f t="shared" si="113"/>
        <v>45.5478141030549</v>
      </c>
      <c r="CP115" s="9">
        <f t="shared" si="114"/>
        <v>0.022969144782175942</v>
      </c>
      <c r="CQ115" s="9">
        <f t="shared" si="115"/>
        <v>45.57078324783707</v>
      </c>
      <c r="CR115" s="9">
        <f t="shared" si="104"/>
        <v>0.007656381594058648</v>
      </c>
      <c r="CS115" s="9">
        <f t="shared" si="116"/>
        <v>54.42156037056887</v>
      </c>
      <c r="CT115" s="9">
        <f t="shared" si="117"/>
        <v>0.7175014068655037</v>
      </c>
      <c r="CU115" s="9">
        <f t="shared" si="148"/>
        <v>2.7027027027027026</v>
      </c>
      <c r="CV115" s="9">
        <f t="shared" si="149"/>
        <v>2.7027027027027026</v>
      </c>
      <c r="CW115" s="9">
        <f t="shared" si="150"/>
        <v>17.56756756756757</v>
      </c>
      <c r="CX115" s="9">
        <f t="shared" si="151"/>
        <v>0</v>
      </c>
      <c r="CY115" s="9">
        <f t="shared" si="152"/>
        <v>20.27027027027027</v>
      </c>
      <c r="CZ115" s="9">
        <f t="shared" si="153"/>
        <v>56.75675675675676</v>
      </c>
      <c r="DA115" s="9">
        <f t="shared" si="118"/>
        <v>3.7776970577551765</v>
      </c>
      <c r="DB115" s="9">
        <f t="shared" si="163"/>
        <v>0.2905920813657828</v>
      </c>
      <c r="DC115" s="9">
        <f t="shared" si="164"/>
        <v>1.8888485288775883</v>
      </c>
      <c r="DD115" s="9">
        <f t="shared" si="165"/>
        <v>1.8888485288775883</v>
      </c>
      <c r="DE115" s="9">
        <f t="shared" si="166"/>
        <v>1.1050511531743485</v>
      </c>
      <c r="DF115" s="9">
        <f t="shared" si="167"/>
        <v>95.6140350877193</v>
      </c>
      <c r="DG115" s="9">
        <f t="shared" si="168"/>
        <v>0</v>
      </c>
      <c r="DH115" s="9">
        <f t="shared" si="169"/>
        <v>4.385964912280701</v>
      </c>
    </row>
    <row r="116" spans="1:112" ht="15.75">
      <c r="A116" s="63" t="s">
        <v>280</v>
      </c>
      <c r="B116" s="14" t="s">
        <v>33</v>
      </c>
      <c r="C116" s="17">
        <v>61596</v>
      </c>
      <c r="D116" s="6">
        <v>51</v>
      </c>
      <c r="E116" s="6">
        <v>107</v>
      </c>
      <c r="F116" s="6">
        <v>0</v>
      </c>
      <c r="G116" s="6">
        <v>0</v>
      </c>
      <c r="H116" s="6">
        <v>84</v>
      </c>
      <c r="I116" s="6">
        <v>52</v>
      </c>
      <c r="J116" s="6">
        <v>0</v>
      </c>
      <c r="K116" s="6">
        <v>0</v>
      </c>
      <c r="L116" s="6">
        <v>2</v>
      </c>
      <c r="M116" s="6">
        <v>5</v>
      </c>
      <c r="N116" s="6">
        <v>9</v>
      </c>
      <c r="O116" s="6">
        <v>12</v>
      </c>
      <c r="P116" s="6">
        <v>2</v>
      </c>
      <c r="Q116" s="6">
        <v>6</v>
      </c>
      <c r="R116" s="17">
        <v>330</v>
      </c>
      <c r="S116" s="6">
        <v>6189</v>
      </c>
      <c r="T116" s="6">
        <v>1</v>
      </c>
      <c r="U116" s="6">
        <v>3</v>
      </c>
      <c r="V116" s="6">
        <v>7076</v>
      </c>
      <c r="W116" s="6">
        <v>420</v>
      </c>
      <c r="X116" s="6">
        <v>1</v>
      </c>
      <c r="Y116" s="17">
        <f t="shared" si="154"/>
        <v>13690</v>
      </c>
      <c r="Z116" s="6">
        <v>0</v>
      </c>
      <c r="AA116" s="6">
        <v>0</v>
      </c>
      <c r="AB116" s="6">
        <v>2</v>
      </c>
      <c r="AC116" s="6">
        <v>16</v>
      </c>
      <c r="AD116" s="16">
        <f t="shared" si="99"/>
        <v>18</v>
      </c>
      <c r="AE116" s="6">
        <v>10</v>
      </c>
      <c r="AF116" s="6">
        <v>0</v>
      </c>
      <c r="AG116" s="6">
        <v>8</v>
      </c>
      <c r="AH116" s="6">
        <v>167</v>
      </c>
      <c r="AI116" s="6">
        <v>0</v>
      </c>
      <c r="AJ116" s="6">
        <v>109</v>
      </c>
      <c r="AK116" s="6">
        <v>72</v>
      </c>
      <c r="AL116" s="6">
        <v>0</v>
      </c>
      <c r="AM116" s="6">
        <v>57</v>
      </c>
      <c r="AN116" s="6">
        <v>11</v>
      </c>
      <c r="AO116" s="6">
        <v>0</v>
      </c>
      <c r="AP116" s="6">
        <v>7</v>
      </c>
      <c r="AQ116" s="6">
        <v>203</v>
      </c>
      <c r="AR116" s="6">
        <v>0</v>
      </c>
      <c r="AS116" s="6">
        <v>125</v>
      </c>
      <c r="AT116" s="6">
        <v>44</v>
      </c>
      <c r="AU116" s="6">
        <v>0</v>
      </c>
      <c r="AV116" s="6">
        <v>33</v>
      </c>
      <c r="AW116" s="6">
        <v>507</v>
      </c>
      <c r="AX116" s="6">
        <v>339</v>
      </c>
      <c r="AY116" s="17">
        <v>846</v>
      </c>
      <c r="AZ116" s="26">
        <f t="shared" si="143"/>
        <v>846</v>
      </c>
      <c r="BA116" s="6">
        <v>50</v>
      </c>
      <c r="BB116" s="6">
        <v>0</v>
      </c>
      <c r="BC116" s="6">
        <v>29</v>
      </c>
      <c r="BD116" s="6">
        <v>1</v>
      </c>
      <c r="BE116" s="6">
        <v>4</v>
      </c>
      <c r="BF116" s="6">
        <v>0</v>
      </c>
      <c r="BG116" s="6">
        <v>0</v>
      </c>
      <c r="BH116" s="6">
        <v>51</v>
      </c>
      <c r="BI116" s="6">
        <v>33</v>
      </c>
      <c r="BJ116" s="17">
        <v>84</v>
      </c>
      <c r="BK116" s="6">
        <v>160</v>
      </c>
      <c r="BL116" s="6">
        <v>0</v>
      </c>
      <c r="BM116" s="26">
        <v>3073</v>
      </c>
      <c r="BN116" s="17">
        <v>404</v>
      </c>
      <c r="BO116" s="6">
        <v>3094</v>
      </c>
      <c r="BP116" s="6">
        <v>18242</v>
      </c>
      <c r="BQ116" s="6">
        <v>21336</v>
      </c>
      <c r="BR116" s="6">
        <v>10785</v>
      </c>
      <c r="BS116" s="6">
        <v>10870</v>
      </c>
      <c r="BT116" s="6">
        <v>21655</v>
      </c>
      <c r="BU116" s="17">
        <v>42991</v>
      </c>
      <c r="BV116" s="18">
        <f t="shared" si="155"/>
        <v>18605</v>
      </c>
      <c r="BW116" s="18"/>
      <c r="BX116" s="12">
        <f t="shared" si="156"/>
        <v>30.20488343398922</v>
      </c>
      <c r="BY116" s="9">
        <f t="shared" si="100"/>
        <v>22.2254691863108</v>
      </c>
      <c r="BZ116" s="9">
        <f t="shared" si="144"/>
        <v>1.402688486265342</v>
      </c>
      <c r="CA116" s="9">
        <f t="shared" si="145"/>
        <v>0.13637249172024157</v>
      </c>
      <c r="CB116" s="9">
        <f t="shared" si="101"/>
        <v>0.5357490746152348</v>
      </c>
      <c r="CC116" s="9">
        <f t="shared" si="146"/>
        <v>4.988960322098838</v>
      </c>
      <c r="CD116" s="9">
        <f t="shared" si="147"/>
        <v>0.6558867458925904</v>
      </c>
      <c r="CE116" s="31">
        <f t="shared" si="102"/>
        <v>1.5390609779855835</v>
      </c>
      <c r="CF116" s="9">
        <f t="shared" si="157"/>
        <v>73.5823703305563</v>
      </c>
      <c r="CG116" s="9">
        <f t="shared" si="158"/>
        <v>4.643912926632625</v>
      </c>
      <c r="CH116" s="9">
        <f t="shared" si="159"/>
        <v>0.42461703843052945</v>
      </c>
      <c r="CI116" s="9">
        <f t="shared" si="160"/>
        <v>0.026874496103198062</v>
      </c>
      <c r="CJ116" s="9">
        <f t="shared" si="161"/>
        <v>0.4514915345337275</v>
      </c>
      <c r="CK116" s="9">
        <f t="shared" si="162"/>
        <v>1.7737167428110723</v>
      </c>
      <c r="CL116" s="9">
        <f t="shared" si="111"/>
        <v>16.51706530502553</v>
      </c>
      <c r="CM116" s="9">
        <f t="shared" si="112"/>
        <v>2.1714592851384036</v>
      </c>
      <c r="CN116" s="31">
        <f t="shared" si="103"/>
        <v>5.0954044611663525</v>
      </c>
      <c r="CO116" s="9">
        <f t="shared" si="113"/>
        <v>45.208181154127104</v>
      </c>
      <c r="CP116" s="9">
        <f t="shared" si="114"/>
        <v>0.007304601899196493</v>
      </c>
      <c r="CQ116" s="9">
        <f t="shared" si="115"/>
        <v>45.2154857560263</v>
      </c>
      <c r="CR116" s="9">
        <f t="shared" si="104"/>
        <v>0.02191380569758948</v>
      </c>
      <c r="CS116" s="9">
        <f t="shared" si="116"/>
        <v>54.755295836376916</v>
      </c>
      <c r="CT116" s="9">
        <f t="shared" si="117"/>
        <v>5.602988260405549</v>
      </c>
      <c r="CU116" s="9">
        <f t="shared" si="148"/>
        <v>2.127659574468085</v>
      </c>
      <c r="CV116" s="9">
        <f t="shared" si="149"/>
        <v>32.62411347517731</v>
      </c>
      <c r="CW116" s="9">
        <f t="shared" si="150"/>
        <v>15.24822695035461</v>
      </c>
      <c r="CX116" s="9">
        <f t="shared" si="151"/>
        <v>2.127659574468085</v>
      </c>
      <c r="CY116" s="9">
        <f t="shared" si="152"/>
        <v>38.77068557919622</v>
      </c>
      <c r="CZ116" s="9">
        <f t="shared" si="153"/>
        <v>9.101654846335698</v>
      </c>
      <c r="DA116" s="9">
        <f t="shared" si="118"/>
        <v>5.519838950581207</v>
      </c>
      <c r="DB116" s="9">
        <f t="shared" si="163"/>
        <v>0.8117410221442951</v>
      </c>
      <c r="DC116" s="9">
        <f t="shared" si="164"/>
        <v>2.272874862004026</v>
      </c>
      <c r="DD116" s="9">
        <f t="shared" si="165"/>
        <v>1.948178453146308</v>
      </c>
      <c r="DE116" s="9">
        <f t="shared" si="166"/>
        <v>3.8790117755714615</v>
      </c>
      <c r="DF116" s="9">
        <f t="shared" si="167"/>
        <v>60</v>
      </c>
      <c r="DG116" s="9">
        <f t="shared" si="168"/>
        <v>0.43010752688172044</v>
      </c>
      <c r="DH116" s="9">
        <f t="shared" si="169"/>
        <v>39.56989247311828</v>
      </c>
    </row>
    <row r="117" spans="1:112" ht="15.75">
      <c r="A117" s="63" t="s">
        <v>281</v>
      </c>
      <c r="B117" s="14" t="s">
        <v>145</v>
      </c>
      <c r="C117" s="17">
        <v>70035</v>
      </c>
      <c r="D117" s="6">
        <v>41</v>
      </c>
      <c r="E117" s="6">
        <v>71</v>
      </c>
      <c r="F117" s="6">
        <v>0</v>
      </c>
      <c r="G117" s="6">
        <v>0</v>
      </c>
      <c r="H117" s="6">
        <v>30</v>
      </c>
      <c r="I117" s="6">
        <v>28</v>
      </c>
      <c r="J117" s="6">
        <v>0</v>
      </c>
      <c r="K117" s="6">
        <v>0</v>
      </c>
      <c r="L117" s="6">
        <v>0</v>
      </c>
      <c r="M117" s="6">
        <v>9</v>
      </c>
      <c r="N117" s="6">
        <v>4</v>
      </c>
      <c r="O117" s="6">
        <v>12</v>
      </c>
      <c r="P117" s="6">
        <v>1</v>
      </c>
      <c r="Q117" s="6">
        <v>3</v>
      </c>
      <c r="R117" s="17">
        <v>199</v>
      </c>
      <c r="S117" s="6">
        <v>6239</v>
      </c>
      <c r="T117" s="6">
        <v>4</v>
      </c>
      <c r="U117" s="6">
        <v>3</v>
      </c>
      <c r="V117" s="6">
        <v>8375</v>
      </c>
      <c r="W117" s="6">
        <v>171</v>
      </c>
      <c r="X117" s="6">
        <v>0</v>
      </c>
      <c r="Y117" s="17">
        <f t="shared" si="154"/>
        <v>14792</v>
      </c>
      <c r="Z117" s="6">
        <v>0</v>
      </c>
      <c r="AA117" s="6">
        <v>0</v>
      </c>
      <c r="AB117" s="6">
        <v>1</v>
      </c>
      <c r="AC117" s="6">
        <v>8</v>
      </c>
      <c r="AD117" s="16">
        <f t="shared" si="99"/>
        <v>9</v>
      </c>
      <c r="AE117" s="6">
        <v>3</v>
      </c>
      <c r="AF117" s="6">
        <v>0</v>
      </c>
      <c r="AG117" s="6">
        <v>14</v>
      </c>
      <c r="AH117" s="6">
        <v>25</v>
      </c>
      <c r="AI117" s="6">
        <v>0</v>
      </c>
      <c r="AJ117" s="6">
        <v>57</v>
      </c>
      <c r="AK117" s="6">
        <v>0</v>
      </c>
      <c r="AL117" s="6">
        <v>0</v>
      </c>
      <c r="AM117" s="6">
        <v>5</v>
      </c>
      <c r="AN117" s="6">
        <v>4</v>
      </c>
      <c r="AO117" s="6">
        <v>0</v>
      </c>
      <c r="AP117" s="6">
        <v>0</v>
      </c>
      <c r="AQ117" s="6">
        <v>70</v>
      </c>
      <c r="AR117" s="6">
        <v>0</v>
      </c>
      <c r="AS117" s="6">
        <v>62</v>
      </c>
      <c r="AT117" s="6">
        <v>34</v>
      </c>
      <c r="AU117" s="6">
        <v>1</v>
      </c>
      <c r="AV117" s="6">
        <v>31</v>
      </c>
      <c r="AW117" s="6">
        <v>136</v>
      </c>
      <c r="AX117" s="6">
        <v>170</v>
      </c>
      <c r="AY117" s="17">
        <v>306</v>
      </c>
      <c r="AZ117" s="26">
        <f t="shared" si="143"/>
        <v>306</v>
      </c>
      <c r="BA117" s="6">
        <v>20</v>
      </c>
      <c r="BB117" s="6">
        <v>0</v>
      </c>
      <c r="BC117" s="6">
        <v>27</v>
      </c>
      <c r="BD117" s="6">
        <v>1</v>
      </c>
      <c r="BE117" s="6">
        <v>0</v>
      </c>
      <c r="BF117" s="6">
        <v>4</v>
      </c>
      <c r="BG117" s="6">
        <v>0</v>
      </c>
      <c r="BH117" s="6">
        <v>21</v>
      </c>
      <c r="BI117" s="6">
        <v>31</v>
      </c>
      <c r="BJ117" s="17">
        <v>52</v>
      </c>
      <c r="BK117" s="6">
        <v>110</v>
      </c>
      <c r="BL117" s="6">
        <v>0</v>
      </c>
      <c r="BM117" s="26">
        <v>3242</v>
      </c>
      <c r="BN117" s="17">
        <v>114</v>
      </c>
      <c r="BO117" s="6">
        <v>1986</v>
      </c>
      <c r="BP117" s="6">
        <v>19632</v>
      </c>
      <c r="BQ117" s="6">
        <v>21618</v>
      </c>
      <c r="BR117" s="6">
        <v>15105</v>
      </c>
      <c r="BS117" s="6">
        <v>14488</v>
      </c>
      <c r="BT117" s="6">
        <v>29593</v>
      </c>
      <c r="BU117" s="17">
        <v>51211</v>
      </c>
      <c r="BV117" s="18">
        <f t="shared" si="155"/>
        <v>18824</v>
      </c>
      <c r="BW117" s="18"/>
      <c r="BX117" s="12">
        <f t="shared" si="156"/>
        <v>26.87798957664025</v>
      </c>
      <c r="BY117" s="9">
        <f t="shared" si="100"/>
        <v>21.120868137359892</v>
      </c>
      <c r="BZ117" s="9">
        <f t="shared" si="144"/>
        <v>0.4497751124437781</v>
      </c>
      <c r="CA117" s="9">
        <f t="shared" si="145"/>
        <v>0.07424858999071893</v>
      </c>
      <c r="CB117" s="9">
        <f t="shared" si="101"/>
        <v>0.28414364246448204</v>
      </c>
      <c r="CC117" s="9">
        <f t="shared" si="146"/>
        <v>4.6291140144213605</v>
      </c>
      <c r="CD117" s="9">
        <f t="shared" si="147"/>
        <v>0.16277575497965302</v>
      </c>
      <c r="CE117" s="31">
        <f t="shared" si="102"/>
        <v>0.524023702434497</v>
      </c>
      <c r="CF117" s="9">
        <f t="shared" si="157"/>
        <v>78.58053548661283</v>
      </c>
      <c r="CG117" s="9">
        <f t="shared" si="158"/>
        <v>1.6733956651083723</v>
      </c>
      <c r="CH117" s="9">
        <f t="shared" si="159"/>
        <v>0.24968125796855076</v>
      </c>
      <c r="CI117" s="9">
        <f t="shared" si="160"/>
        <v>0.026561835954101144</v>
      </c>
      <c r="CJ117" s="9">
        <f t="shared" si="161"/>
        <v>0.2762430939226519</v>
      </c>
      <c r="CK117" s="9">
        <f t="shared" si="162"/>
        <v>1.0571610709732255</v>
      </c>
      <c r="CL117" s="9">
        <f t="shared" si="111"/>
        <v>17.222694432639184</v>
      </c>
      <c r="CM117" s="9">
        <f t="shared" si="112"/>
        <v>0.6056098597535061</v>
      </c>
      <c r="CN117" s="31">
        <f t="shared" si="103"/>
        <v>1.9496387590310242</v>
      </c>
      <c r="CO117" s="9">
        <f t="shared" si="113"/>
        <v>42.17820443482964</v>
      </c>
      <c r="CP117" s="9">
        <f t="shared" si="114"/>
        <v>0.027041644131963225</v>
      </c>
      <c r="CQ117" s="9">
        <f t="shared" si="115"/>
        <v>42.2052460789616</v>
      </c>
      <c r="CR117" s="9">
        <f t="shared" si="104"/>
        <v>0.020281233098972416</v>
      </c>
      <c r="CS117" s="9">
        <f t="shared" si="116"/>
        <v>57.77447268793943</v>
      </c>
      <c r="CT117" s="9">
        <f t="shared" si="117"/>
        <v>2.0009361104610344</v>
      </c>
      <c r="CU117" s="9">
        <f t="shared" si="148"/>
        <v>5.555555555555555</v>
      </c>
      <c r="CV117" s="9">
        <f t="shared" si="149"/>
        <v>26.797385620915033</v>
      </c>
      <c r="CW117" s="9">
        <f t="shared" si="150"/>
        <v>1.6339869281045754</v>
      </c>
      <c r="CX117" s="9">
        <f t="shared" si="151"/>
        <v>1.3071895424836601</v>
      </c>
      <c r="CY117" s="9">
        <f t="shared" si="152"/>
        <v>43.13725490196079</v>
      </c>
      <c r="CZ117" s="9">
        <f t="shared" si="153"/>
        <v>21.568627450980394</v>
      </c>
      <c r="DA117" s="9">
        <f t="shared" si="118"/>
        <v>4.140786749482402</v>
      </c>
      <c r="DB117" s="9">
        <f t="shared" si="163"/>
        <v>1.285071749839366</v>
      </c>
      <c r="DC117" s="9">
        <f t="shared" si="164"/>
        <v>1.856214749767973</v>
      </c>
      <c r="DD117" s="9">
        <f t="shared" si="165"/>
        <v>1.7134289997858214</v>
      </c>
      <c r="DE117" s="9">
        <f t="shared" si="166"/>
        <v>1.0137532524583517</v>
      </c>
      <c r="DF117" s="9">
        <f t="shared" si="167"/>
        <v>43.85474860335196</v>
      </c>
      <c r="DG117" s="9">
        <f t="shared" si="168"/>
        <v>0.27932960893854747</v>
      </c>
      <c r="DH117" s="9">
        <f t="shared" si="169"/>
        <v>55.865921787709496</v>
      </c>
    </row>
    <row r="118" spans="1:112" ht="15.75">
      <c r="A118" s="63" t="s">
        <v>282</v>
      </c>
      <c r="B118" s="14" t="s">
        <v>146</v>
      </c>
      <c r="C118" s="17">
        <v>66096</v>
      </c>
      <c r="D118" s="6">
        <v>50</v>
      </c>
      <c r="E118" s="6">
        <v>135</v>
      </c>
      <c r="F118" s="6">
        <v>0</v>
      </c>
      <c r="G118" s="6">
        <v>0</v>
      </c>
      <c r="H118" s="6">
        <v>50</v>
      </c>
      <c r="I118" s="6">
        <v>132</v>
      </c>
      <c r="J118" s="6">
        <v>1</v>
      </c>
      <c r="K118" s="6">
        <v>3</v>
      </c>
      <c r="L118" s="6">
        <v>1</v>
      </c>
      <c r="M118" s="6">
        <v>9</v>
      </c>
      <c r="N118" s="6">
        <v>2</v>
      </c>
      <c r="O118" s="6">
        <v>9</v>
      </c>
      <c r="P118" s="6">
        <v>3</v>
      </c>
      <c r="Q118" s="6">
        <v>4</v>
      </c>
      <c r="R118" s="17">
        <v>399</v>
      </c>
      <c r="S118" s="6">
        <v>5297</v>
      </c>
      <c r="T118" s="6">
        <v>3</v>
      </c>
      <c r="U118" s="6">
        <v>4</v>
      </c>
      <c r="V118" s="6">
        <v>17143</v>
      </c>
      <c r="W118" s="6">
        <v>555</v>
      </c>
      <c r="X118" s="6">
        <v>2</v>
      </c>
      <c r="Y118" s="17">
        <f t="shared" si="154"/>
        <v>23004</v>
      </c>
      <c r="Z118" s="6">
        <v>0</v>
      </c>
      <c r="AA118" s="6">
        <v>0</v>
      </c>
      <c r="AB118" s="6">
        <v>4</v>
      </c>
      <c r="AC118" s="6">
        <v>168</v>
      </c>
      <c r="AD118" s="16">
        <f t="shared" si="99"/>
        <v>172</v>
      </c>
      <c r="AE118" s="6">
        <v>9</v>
      </c>
      <c r="AF118" s="6">
        <v>1</v>
      </c>
      <c r="AG118" s="6">
        <v>15</v>
      </c>
      <c r="AH118" s="6">
        <v>186</v>
      </c>
      <c r="AI118" s="6">
        <v>0</v>
      </c>
      <c r="AJ118" s="6">
        <v>159</v>
      </c>
      <c r="AK118" s="6">
        <v>27</v>
      </c>
      <c r="AL118" s="6">
        <v>1</v>
      </c>
      <c r="AM118" s="6">
        <v>51</v>
      </c>
      <c r="AN118" s="6">
        <v>56</v>
      </c>
      <c r="AO118" s="6">
        <v>0</v>
      </c>
      <c r="AP118" s="6">
        <v>60</v>
      </c>
      <c r="AQ118" s="6">
        <v>210</v>
      </c>
      <c r="AR118" s="6">
        <v>0</v>
      </c>
      <c r="AS118" s="6">
        <v>145</v>
      </c>
      <c r="AT118" s="6">
        <v>103</v>
      </c>
      <c r="AU118" s="6">
        <v>1</v>
      </c>
      <c r="AV118" s="6">
        <v>87</v>
      </c>
      <c r="AW118" s="6">
        <v>591</v>
      </c>
      <c r="AX118" s="6">
        <v>520</v>
      </c>
      <c r="AY118" s="17">
        <v>1111</v>
      </c>
      <c r="AZ118" s="26">
        <f t="shared" si="143"/>
        <v>1111</v>
      </c>
      <c r="BA118" s="6">
        <v>96</v>
      </c>
      <c r="BB118" s="6">
        <v>9</v>
      </c>
      <c r="BC118" s="6">
        <v>51</v>
      </c>
      <c r="BD118" s="6">
        <v>6</v>
      </c>
      <c r="BE118" s="6">
        <v>4</v>
      </c>
      <c r="BF118" s="6">
        <v>7</v>
      </c>
      <c r="BG118" s="6">
        <v>11</v>
      </c>
      <c r="BH118" s="6">
        <v>102</v>
      </c>
      <c r="BI118" s="6">
        <v>82</v>
      </c>
      <c r="BJ118" s="17">
        <v>184</v>
      </c>
      <c r="BK118" s="6">
        <v>137</v>
      </c>
      <c r="BL118" s="6">
        <v>0</v>
      </c>
      <c r="BM118" s="26">
        <v>2990</v>
      </c>
      <c r="BN118" s="17">
        <v>930</v>
      </c>
      <c r="BO118" s="6">
        <v>1902</v>
      </c>
      <c r="BP118" s="6">
        <v>11370</v>
      </c>
      <c r="BQ118" s="6">
        <v>13272</v>
      </c>
      <c r="BR118" s="6">
        <v>12141</v>
      </c>
      <c r="BS118" s="6">
        <v>11756</v>
      </c>
      <c r="BT118" s="6">
        <v>23897</v>
      </c>
      <c r="BU118" s="17">
        <v>37169</v>
      </c>
      <c r="BV118" s="18">
        <f t="shared" si="155"/>
        <v>28927</v>
      </c>
      <c r="BW118" s="18"/>
      <c r="BX118" s="12">
        <f t="shared" si="156"/>
        <v>43.76512950859356</v>
      </c>
      <c r="BY118" s="9">
        <f t="shared" si="100"/>
        <v>34.80392156862745</v>
      </c>
      <c r="BZ118" s="9">
        <f t="shared" si="144"/>
        <v>1.941115952553861</v>
      </c>
      <c r="CA118" s="9">
        <f t="shared" si="145"/>
        <v>0.2783829581215202</v>
      </c>
      <c r="CB118" s="9">
        <f t="shared" si="101"/>
        <v>0.6036673928830792</v>
      </c>
      <c r="CC118" s="9">
        <f t="shared" si="146"/>
        <v>4.523723069474704</v>
      </c>
      <c r="CD118" s="9">
        <f t="shared" si="147"/>
        <v>1.407044299201162</v>
      </c>
      <c r="CE118" s="31">
        <f t="shared" si="102"/>
        <v>2.219498910675381</v>
      </c>
      <c r="CF118" s="9">
        <f t="shared" si="157"/>
        <v>79.52431983959623</v>
      </c>
      <c r="CG118" s="9">
        <f t="shared" si="158"/>
        <v>4.4353026584160125</v>
      </c>
      <c r="CH118" s="9">
        <f t="shared" si="159"/>
        <v>0.577315310955163</v>
      </c>
      <c r="CI118" s="9">
        <f t="shared" si="160"/>
        <v>0.05876862446848965</v>
      </c>
      <c r="CJ118" s="9">
        <f t="shared" si="161"/>
        <v>0.6360839354236526</v>
      </c>
      <c r="CK118" s="9">
        <f t="shared" si="162"/>
        <v>1.379334186054551</v>
      </c>
      <c r="CL118" s="9">
        <f t="shared" si="111"/>
        <v>10.336363950634356</v>
      </c>
      <c r="CM118" s="9">
        <f t="shared" si="112"/>
        <v>3.214989456217375</v>
      </c>
      <c r="CN118" s="31">
        <f t="shared" si="103"/>
        <v>5.071386593839666</v>
      </c>
      <c r="CO118" s="9">
        <f t="shared" si="113"/>
        <v>23.0264301860546</v>
      </c>
      <c r="CP118" s="9">
        <f t="shared" si="114"/>
        <v>0.013041210224308816</v>
      </c>
      <c r="CQ118" s="9">
        <f t="shared" si="115"/>
        <v>23.039471396278906</v>
      </c>
      <c r="CR118" s="9">
        <f t="shared" si="104"/>
        <v>0.01738828029907842</v>
      </c>
      <c r="CS118" s="9">
        <f t="shared" si="116"/>
        <v>76.93444618327247</v>
      </c>
      <c r="CT118" s="9">
        <f t="shared" si="117"/>
        <v>3.1359475646965755</v>
      </c>
      <c r="CU118" s="9">
        <f t="shared" si="148"/>
        <v>2.25022502250225</v>
      </c>
      <c r="CV118" s="9">
        <f t="shared" si="149"/>
        <v>31.053105310531055</v>
      </c>
      <c r="CW118" s="9">
        <f t="shared" si="150"/>
        <v>7.110711071107111</v>
      </c>
      <c r="CX118" s="9">
        <f t="shared" si="151"/>
        <v>10.441044104410441</v>
      </c>
      <c r="CY118" s="9">
        <f t="shared" si="152"/>
        <v>31.95319531953195</v>
      </c>
      <c r="CZ118" s="9">
        <f t="shared" si="153"/>
        <v>17.191719171917192</v>
      </c>
      <c r="DA118" s="9">
        <f t="shared" si="118"/>
        <v>4.084967320261438</v>
      </c>
      <c r="DB118" s="9">
        <f t="shared" si="163"/>
        <v>1.3616557734204795</v>
      </c>
      <c r="DC118" s="9">
        <f t="shared" si="164"/>
        <v>1.664245945291697</v>
      </c>
      <c r="DD118" s="9">
        <f t="shared" si="165"/>
        <v>1.3616557734204795</v>
      </c>
      <c r="DE118" s="9">
        <f t="shared" si="166"/>
        <v>2.092312842616228</v>
      </c>
      <c r="DF118" s="9">
        <f t="shared" si="167"/>
        <v>53.51351351351351</v>
      </c>
      <c r="DG118" s="9">
        <f t="shared" si="168"/>
        <v>1.2355212355212355</v>
      </c>
      <c r="DH118" s="9">
        <f t="shared" si="169"/>
        <v>44.4015444015444</v>
      </c>
    </row>
    <row r="119" spans="1:112" ht="15.75">
      <c r="A119" s="63" t="s">
        <v>286</v>
      </c>
      <c r="B119" s="14" t="s">
        <v>34</v>
      </c>
      <c r="C119" s="17">
        <v>93061</v>
      </c>
      <c r="D119" s="6">
        <v>49</v>
      </c>
      <c r="E119" s="6">
        <v>106</v>
      </c>
      <c r="F119" s="6">
        <v>0</v>
      </c>
      <c r="G119" s="6">
        <v>0</v>
      </c>
      <c r="H119" s="6">
        <v>60</v>
      </c>
      <c r="I119" s="6">
        <v>24</v>
      </c>
      <c r="J119" s="6">
        <v>0</v>
      </c>
      <c r="K119" s="6">
        <v>1</v>
      </c>
      <c r="L119" s="6">
        <v>0</v>
      </c>
      <c r="M119" s="6">
        <v>7</v>
      </c>
      <c r="N119" s="6">
        <v>7</v>
      </c>
      <c r="O119" s="6">
        <v>12</v>
      </c>
      <c r="P119" s="6">
        <v>1</v>
      </c>
      <c r="Q119" s="6">
        <v>0</v>
      </c>
      <c r="R119" s="17">
        <v>267</v>
      </c>
      <c r="S119" s="6">
        <v>7562</v>
      </c>
      <c r="T119" s="6">
        <v>0</v>
      </c>
      <c r="U119" s="6">
        <v>0</v>
      </c>
      <c r="V119" s="6">
        <v>14824</v>
      </c>
      <c r="W119" s="6">
        <v>80</v>
      </c>
      <c r="X119" s="6">
        <v>1</v>
      </c>
      <c r="Y119" s="17">
        <f t="shared" si="154"/>
        <v>22467</v>
      </c>
      <c r="Z119" s="6">
        <v>0</v>
      </c>
      <c r="AA119" s="6">
        <v>0</v>
      </c>
      <c r="AB119" s="6">
        <v>0</v>
      </c>
      <c r="AC119" s="6">
        <v>0</v>
      </c>
      <c r="AD119" s="16">
        <f t="shared" si="99"/>
        <v>0</v>
      </c>
      <c r="AE119" s="6">
        <v>5</v>
      </c>
      <c r="AF119" s="6">
        <v>0</v>
      </c>
      <c r="AG119" s="6">
        <v>2</v>
      </c>
      <c r="AH119" s="6">
        <v>210</v>
      </c>
      <c r="AI119" s="6">
        <v>0</v>
      </c>
      <c r="AJ119" s="6">
        <v>79</v>
      </c>
      <c r="AK119" s="6">
        <v>17</v>
      </c>
      <c r="AL119" s="6">
        <v>0</v>
      </c>
      <c r="AM119" s="6">
        <v>37</v>
      </c>
      <c r="AN119" s="6">
        <v>22</v>
      </c>
      <c r="AO119" s="6">
        <v>0</v>
      </c>
      <c r="AP119" s="6">
        <v>16</v>
      </c>
      <c r="AQ119" s="6">
        <v>103</v>
      </c>
      <c r="AR119" s="6">
        <v>0</v>
      </c>
      <c r="AS119" s="6">
        <v>44</v>
      </c>
      <c r="AT119" s="6">
        <v>35</v>
      </c>
      <c r="AU119" s="6">
        <v>0</v>
      </c>
      <c r="AV119" s="6">
        <v>28</v>
      </c>
      <c r="AW119" s="6">
        <v>392</v>
      </c>
      <c r="AX119" s="6">
        <v>206</v>
      </c>
      <c r="AY119" s="17">
        <v>598</v>
      </c>
      <c r="AZ119" s="26">
        <f t="shared" si="143"/>
        <v>598</v>
      </c>
      <c r="BA119" s="6">
        <v>37</v>
      </c>
      <c r="BB119" s="6">
        <v>0</v>
      </c>
      <c r="BC119" s="6">
        <v>11</v>
      </c>
      <c r="BD119" s="6">
        <v>3</v>
      </c>
      <c r="BE119" s="6">
        <v>0</v>
      </c>
      <c r="BF119" s="6">
        <v>9</v>
      </c>
      <c r="BG119" s="6">
        <v>0</v>
      </c>
      <c r="BH119" s="6">
        <v>40</v>
      </c>
      <c r="BI119" s="6">
        <v>20</v>
      </c>
      <c r="BJ119" s="17">
        <v>60</v>
      </c>
      <c r="BK119" s="6">
        <v>46</v>
      </c>
      <c r="BL119" s="6">
        <v>0</v>
      </c>
      <c r="BM119" s="26">
        <v>4166</v>
      </c>
      <c r="BN119" s="17">
        <v>70</v>
      </c>
      <c r="BO119" s="6">
        <v>3023</v>
      </c>
      <c r="BP119" s="6">
        <v>26568</v>
      </c>
      <c r="BQ119" s="6">
        <v>29591</v>
      </c>
      <c r="BR119" s="6">
        <v>17470</v>
      </c>
      <c r="BS119" s="6">
        <v>18326</v>
      </c>
      <c r="BT119" s="6">
        <v>35796</v>
      </c>
      <c r="BU119" s="17">
        <v>65387</v>
      </c>
      <c r="BV119" s="18">
        <f t="shared" si="155"/>
        <v>27674</v>
      </c>
      <c r="BW119" s="18"/>
      <c r="BX119" s="12">
        <f t="shared" si="156"/>
        <v>29.737484015860566</v>
      </c>
      <c r="BY119" s="9">
        <f t="shared" si="100"/>
        <v>24.142229290465394</v>
      </c>
      <c r="BZ119" s="9">
        <f t="shared" si="144"/>
        <v>0.6425892694039393</v>
      </c>
      <c r="CA119" s="9">
        <f t="shared" si="145"/>
        <v>0.06447383973952568</v>
      </c>
      <c r="CB119" s="9">
        <f t="shared" si="101"/>
        <v>0.28690858684088927</v>
      </c>
      <c r="CC119" s="9">
        <f t="shared" si="146"/>
        <v>4.4766336059144</v>
      </c>
      <c r="CD119" s="9">
        <f t="shared" si="147"/>
        <v>0.0752194796961133</v>
      </c>
      <c r="CE119" s="31">
        <f t="shared" si="102"/>
        <v>0.707063109143465</v>
      </c>
      <c r="CF119" s="9">
        <f t="shared" si="157"/>
        <v>81.18450531184506</v>
      </c>
      <c r="CG119" s="9">
        <f t="shared" si="158"/>
        <v>2.16087302160873</v>
      </c>
      <c r="CH119" s="9">
        <f t="shared" si="159"/>
        <v>0.17344800173448002</v>
      </c>
      <c r="CI119" s="9">
        <f t="shared" si="160"/>
        <v>0.043362000433620006</v>
      </c>
      <c r="CJ119" s="9">
        <f t="shared" si="161"/>
        <v>0.21681000216810004</v>
      </c>
      <c r="CK119" s="9">
        <f t="shared" si="162"/>
        <v>0.9648045096480451</v>
      </c>
      <c r="CL119" s="9">
        <f t="shared" si="111"/>
        <v>15.05384115053841</v>
      </c>
      <c r="CM119" s="9">
        <f t="shared" si="112"/>
        <v>0.25294500252945</v>
      </c>
      <c r="CN119" s="31">
        <f t="shared" si="103"/>
        <v>2.37768302377683</v>
      </c>
      <c r="CO119" s="9">
        <f t="shared" si="113"/>
        <v>33.65825432857079</v>
      </c>
      <c r="CP119" s="9">
        <f t="shared" si="114"/>
        <v>0</v>
      </c>
      <c r="CQ119" s="9">
        <f t="shared" si="115"/>
        <v>33.65825432857079</v>
      </c>
      <c r="CR119" s="9">
        <f t="shared" si="104"/>
        <v>0</v>
      </c>
      <c r="CS119" s="9">
        <f t="shared" si="116"/>
        <v>66.33729469889171</v>
      </c>
      <c r="CT119" s="9">
        <f t="shared" si="117"/>
        <v>0.5367686527106817</v>
      </c>
      <c r="CU119" s="9">
        <f t="shared" si="148"/>
        <v>1.1705685618729096</v>
      </c>
      <c r="CV119" s="9">
        <f t="shared" si="149"/>
        <v>48.32775919732442</v>
      </c>
      <c r="CW119" s="9">
        <f t="shared" si="150"/>
        <v>9.03010033444816</v>
      </c>
      <c r="CX119" s="9">
        <f t="shared" si="151"/>
        <v>6.354515050167224</v>
      </c>
      <c r="CY119" s="9">
        <f t="shared" si="152"/>
        <v>24.581939799331103</v>
      </c>
      <c r="CZ119" s="9">
        <f t="shared" si="153"/>
        <v>10.535117056856187</v>
      </c>
      <c r="DA119" s="9">
        <f t="shared" si="118"/>
        <v>2.901322788278656</v>
      </c>
      <c r="DB119" s="9">
        <f t="shared" si="163"/>
        <v>0.752194796961133</v>
      </c>
      <c r="DC119" s="9">
        <f t="shared" si="164"/>
        <v>1.504389593922266</v>
      </c>
      <c r="DD119" s="9">
        <f t="shared" si="165"/>
        <v>1.2894767947905137</v>
      </c>
      <c r="DE119" s="9">
        <f t="shared" si="166"/>
        <v>1.6761649346295675</v>
      </c>
      <c r="DF119" s="9">
        <f t="shared" si="167"/>
        <v>65.65349544072949</v>
      </c>
      <c r="DG119" s="9">
        <f t="shared" si="168"/>
        <v>0</v>
      </c>
      <c r="DH119" s="9">
        <f t="shared" si="169"/>
        <v>34.34650455927052</v>
      </c>
    </row>
    <row r="120" spans="1:112" ht="15.75">
      <c r="A120" s="63" t="s">
        <v>287</v>
      </c>
      <c r="B120" s="14" t="s">
        <v>35</v>
      </c>
      <c r="C120" s="17">
        <v>66187</v>
      </c>
      <c r="D120" s="6">
        <v>52</v>
      </c>
      <c r="E120" s="6">
        <v>128</v>
      </c>
      <c r="F120" s="6">
        <v>0</v>
      </c>
      <c r="G120" s="6">
        <v>0</v>
      </c>
      <c r="H120" s="6">
        <v>72</v>
      </c>
      <c r="I120" s="6">
        <v>39</v>
      </c>
      <c r="J120" s="6">
        <v>0</v>
      </c>
      <c r="K120" s="6">
        <v>0</v>
      </c>
      <c r="L120" s="6">
        <v>2</v>
      </c>
      <c r="M120" s="6">
        <v>4</v>
      </c>
      <c r="N120" s="6">
        <v>12</v>
      </c>
      <c r="O120" s="6">
        <v>13</v>
      </c>
      <c r="P120" s="6">
        <v>2</v>
      </c>
      <c r="Q120" s="6">
        <v>2</v>
      </c>
      <c r="R120" s="17">
        <v>326</v>
      </c>
      <c r="S120" s="6">
        <v>4666</v>
      </c>
      <c r="T120" s="6">
        <v>2</v>
      </c>
      <c r="U120" s="6">
        <v>0</v>
      </c>
      <c r="V120" s="6">
        <v>16644</v>
      </c>
      <c r="W120" s="6">
        <v>192</v>
      </c>
      <c r="X120" s="6">
        <v>0</v>
      </c>
      <c r="Y120" s="17">
        <f t="shared" si="154"/>
        <v>21504</v>
      </c>
      <c r="Z120" s="6">
        <v>0</v>
      </c>
      <c r="AA120" s="6">
        <v>0</v>
      </c>
      <c r="AB120" s="6">
        <v>1</v>
      </c>
      <c r="AC120" s="6">
        <v>9</v>
      </c>
      <c r="AD120" s="16">
        <f t="shared" si="99"/>
        <v>10</v>
      </c>
      <c r="AE120" s="6">
        <v>12</v>
      </c>
      <c r="AF120" s="6">
        <v>0</v>
      </c>
      <c r="AG120" s="6">
        <v>21</v>
      </c>
      <c r="AH120" s="6">
        <v>235</v>
      </c>
      <c r="AI120" s="6">
        <v>0</v>
      </c>
      <c r="AJ120" s="6">
        <v>159</v>
      </c>
      <c r="AK120" s="6">
        <v>43</v>
      </c>
      <c r="AL120" s="6">
        <v>0</v>
      </c>
      <c r="AM120" s="6">
        <v>87</v>
      </c>
      <c r="AN120" s="6">
        <v>67</v>
      </c>
      <c r="AO120" s="6">
        <v>0</v>
      </c>
      <c r="AP120" s="6">
        <v>105</v>
      </c>
      <c r="AQ120" s="6">
        <v>143</v>
      </c>
      <c r="AR120" s="6">
        <v>1</v>
      </c>
      <c r="AS120" s="6">
        <v>117</v>
      </c>
      <c r="AT120" s="6">
        <v>37</v>
      </c>
      <c r="AU120" s="6">
        <v>0</v>
      </c>
      <c r="AV120" s="6">
        <v>29</v>
      </c>
      <c r="AW120" s="6">
        <v>537</v>
      </c>
      <c r="AX120" s="6">
        <v>519</v>
      </c>
      <c r="AY120" s="17">
        <v>1056</v>
      </c>
      <c r="AZ120" s="26">
        <f t="shared" si="143"/>
        <v>1056</v>
      </c>
      <c r="BA120" s="6">
        <v>38</v>
      </c>
      <c r="BB120" s="6">
        <v>0</v>
      </c>
      <c r="BC120" s="6">
        <v>21</v>
      </c>
      <c r="BD120" s="6">
        <v>2</v>
      </c>
      <c r="BE120" s="6">
        <v>0</v>
      </c>
      <c r="BF120" s="6">
        <v>9</v>
      </c>
      <c r="BG120" s="6">
        <v>0</v>
      </c>
      <c r="BH120" s="6">
        <v>40</v>
      </c>
      <c r="BI120" s="6">
        <v>30</v>
      </c>
      <c r="BJ120" s="17">
        <v>70</v>
      </c>
      <c r="BK120" s="6">
        <v>147</v>
      </c>
      <c r="BL120" s="6">
        <v>0</v>
      </c>
      <c r="BM120" s="26">
        <v>3471</v>
      </c>
      <c r="BN120" s="17">
        <v>482</v>
      </c>
      <c r="BO120" s="6">
        <v>1705</v>
      </c>
      <c r="BP120" s="6">
        <v>15109</v>
      </c>
      <c r="BQ120" s="6">
        <v>16814</v>
      </c>
      <c r="BR120" s="6">
        <v>11191</v>
      </c>
      <c r="BS120" s="6">
        <v>11116</v>
      </c>
      <c r="BT120" s="6">
        <v>22307</v>
      </c>
      <c r="BU120" s="17">
        <v>39121</v>
      </c>
      <c r="BV120" s="18">
        <f t="shared" si="155"/>
        <v>27066</v>
      </c>
      <c r="BW120" s="18"/>
      <c r="BX120" s="12">
        <f t="shared" si="156"/>
        <v>40.893226766585585</v>
      </c>
      <c r="BY120" s="9">
        <f t="shared" si="100"/>
        <v>32.48976385090728</v>
      </c>
      <c r="BZ120" s="9">
        <f t="shared" si="144"/>
        <v>1.6105881819692687</v>
      </c>
      <c r="CA120" s="9">
        <f t="shared" si="145"/>
        <v>0.10576095003550547</v>
      </c>
      <c r="CB120" s="9">
        <f t="shared" si="101"/>
        <v>0.49254385302249687</v>
      </c>
      <c r="CC120" s="9">
        <f t="shared" si="146"/>
        <v>5.244232251046278</v>
      </c>
      <c r="CD120" s="9">
        <f t="shared" si="147"/>
        <v>0.7282396845301947</v>
      </c>
      <c r="CE120" s="31">
        <f t="shared" si="102"/>
        <v>1.7163491320047741</v>
      </c>
      <c r="CF120" s="9">
        <f t="shared" si="157"/>
        <v>79.4502327643538</v>
      </c>
      <c r="CG120" s="9">
        <f t="shared" si="158"/>
        <v>3.9385206532180597</v>
      </c>
      <c r="CH120" s="9">
        <f t="shared" si="159"/>
        <v>0.21798566467154365</v>
      </c>
      <c r="CI120" s="9">
        <f t="shared" si="160"/>
        <v>0.0406413951082539</v>
      </c>
      <c r="CJ120" s="9">
        <f t="shared" si="161"/>
        <v>0.25862705977979755</v>
      </c>
      <c r="CK120" s="9">
        <f t="shared" si="162"/>
        <v>1.2044631641173429</v>
      </c>
      <c r="CL120" s="9">
        <f t="shared" si="111"/>
        <v>12.82420749279539</v>
      </c>
      <c r="CM120" s="9">
        <f t="shared" si="112"/>
        <v>1.7808320401980344</v>
      </c>
      <c r="CN120" s="31">
        <f t="shared" si="103"/>
        <v>4.1971477129978565</v>
      </c>
      <c r="CO120" s="9">
        <f t="shared" si="113"/>
        <v>21.698288690476193</v>
      </c>
      <c r="CP120" s="9">
        <f t="shared" si="114"/>
        <v>0.009300595238095238</v>
      </c>
      <c r="CQ120" s="9">
        <f t="shared" si="115"/>
        <v>21.707589285714285</v>
      </c>
      <c r="CR120" s="9">
        <f t="shared" si="104"/>
        <v>0</v>
      </c>
      <c r="CS120" s="9">
        <f t="shared" si="116"/>
        <v>78.29241071428571</v>
      </c>
      <c r="CT120" s="9">
        <f t="shared" si="117"/>
        <v>1.1404133998574484</v>
      </c>
      <c r="CU120" s="9">
        <f t="shared" si="148"/>
        <v>3.125</v>
      </c>
      <c r="CV120" s="9">
        <f t="shared" si="149"/>
        <v>37.31060606060606</v>
      </c>
      <c r="CW120" s="9">
        <f t="shared" si="150"/>
        <v>12.31060606060606</v>
      </c>
      <c r="CX120" s="9">
        <f t="shared" si="151"/>
        <v>16.28787878787879</v>
      </c>
      <c r="CY120" s="9">
        <f t="shared" si="152"/>
        <v>24.71590909090909</v>
      </c>
      <c r="CZ120" s="9">
        <f t="shared" si="153"/>
        <v>6.25</v>
      </c>
      <c r="DA120" s="9">
        <f t="shared" si="118"/>
        <v>4.985873358816686</v>
      </c>
      <c r="DB120" s="9">
        <f t="shared" si="163"/>
        <v>0.604348285917174</v>
      </c>
      <c r="DC120" s="9">
        <f t="shared" si="164"/>
        <v>2.417393143668696</v>
      </c>
      <c r="DD120" s="9">
        <f t="shared" si="165"/>
        <v>1.964131929230816</v>
      </c>
      <c r="DE120" s="9">
        <f t="shared" si="166"/>
        <v>3.227686376473753</v>
      </c>
      <c r="DF120" s="9">
        <f t="shared" si="167"/>
        <v>51.243339253996446</v>
      </c>
      <c r="DG120" s="9">
        <f t="shared" si="168"/>
        <v>0.08880994671403197</v>
      </c>
      <c r="DH120" s="9">
        <f t="shared" si="169"/>
        <v>48.66785079928952</v>
      </c>
    </row>
    <row r="121" spans="1:112" ht="15.75">
      <c r="A121" s="64" t="s">
        <v>279</v>
      </c>
      <c r="B121" s="14" t="s">
        <v>36</v>
      </c>
      <c r="C121" s="17">
        <v>82540</v>
      </c>
      <c r="D121" s="6">
        <v>69</v>
      </c>
      <c r="E121" s="6">
        <v>131</v>
      </c>
      <c r="F121" s="6">
        <v>0</v>
      </c>
      <c r="G121" s="6">
        <v>0</v>
      </c>
      <c r="H121" s="6">
        <v>92</v>
      </c>
      <c r="I121" s="6">
        <v>113</v>
      </c>
      <c r="J121" s="6">
        <v>1</v>
      </c>
      <c r="K121" s="6">
        <v>2</v>
      </c>
      <c r="L121" s="6">
        <v>4</v>
      </c>
      <c r="M121" s="6">
        <v>17</v>
      </c>
      <c r="N121" s="6">
        <v>1</v>
      </c>
      <c r="O121" s="6">
        <v>17</v>
      </c>
      <c r="P121" s="6">
        <v>2</v>
      </c>
      <c r="Q121" s="6">
        <v>5</v>
      </c>
      <c r="R121" s="17">
        <v>454</v>
      </c>
      <c r="S121" s="6">
        <v>6913</v>
      </c>
      <c r="T121" s="6">
        <v>0</v>
      </c>
      <c r="U121" s="6">
        <v>2</v>
      </c>
      <c r="V121" s="6">
        <v>31941</v>
      </c>
      <c r="W121" s="6">
        <v>1785</v>
      </c>
      <c r="X121" s="6">
        <v>17</v>
      </c>
      <c r="Y121" s="17">
        <f t="shared" si="154"/>
        <v>40658</v>
      </c>
      <c r="Z121" s="6">
        <v>0</v>
      </c>
      <c r="AA121" s="6">
        <v>0</v>
      </c>
      <c r="AB121" s="6">
        <v>1</v>
      </c>
      <c r="AC121" s="6">
        <v>5</v>
      </c>
      <c r="AD121" s="16">
        <f t="shared" si="99"/>
        <v>6</v>
      </c>
      <c r="AE121" s="6">
        <v>13</v>
      </c>
      <c r="AF121" s="6">
        <v>0</v>
      </c>
      <c r="AG121" s="6">
        <v>22</v>
      </c>
      <c r="AH121" s="6">
        <v>522</v>
      </c>
      <c r="AI121" s="6">
        <v>1</v>
      </c>
      <c r="AJ121" s="6">
        <v>281</v>
      </c>
      <c r="AK121" s="6">
        <v>114</v>
      </c>
      <c r="AL121" s="6">
        <v>3</v>
      </c>
      <c r="AM121" s="6">
        <v>113</v>
      </c>
      <c r="AN121" s="6">
        <v>87</v>
      </c>
      <c r="AO121" s="6">
        <v>0</v>
      </c>
      <c r="AP121" s="6">
        <v>72</v>
      </c>
      <c r="AQ121" s="6">
        <v>303</v>
      </c>
      <c r="AR121" s="6">
        <v>0</v>
      </c>
      <c r="AS121" s="6">
        <v>279</v>
      </c>
      <c r="AT121" s="6">
        <v>59</v>
      </c>
      <c r="AU121" s="6">
        <v>1</v>
      </c>
      <c r="AV121" s="6">
        <v>45</v>
      </c>
      <c r="AW121" s="6">
        <v>1098</v>
      </c>
      <c r="AX121" s="6">
        <v>817</v>
      </c>
      <c r="AY121" s="17">
        <v>1915</v>
      </c>
      <c r="AZ121" s="26">
        <f t="shared" si="143"/>
        <v>1915</v>
      </c>
      <c r="BA121" s="6">
        <v>153</v>
      </c>
      <c r="BB121" s="6">
        <v>6</v>
      </c>
      <c r="BC121" s="6">
        <v>114</v>
      </c>
      <c r="BD121" s="6">
        <v>28</v>
      </c>
      <c r="BE121" s="6">
        <v>3</v>
      </c>
      <c r="BF121" s="6">
        <v>22</v>
      </c>
      <c r="BG121" s="6">
        <v>15</v>
      </c>
      <c r="BH121" s="6">
        <v>181</v>
      </c>
      <c r="BI121" s="6">
        <v>160</v>
      </c>
      <c r="BJ121" s="17">
        <v>341</v>
      </c>
      <c r="BK121" s="6">
        <v>250</v>
      </c>
      <c r="BL121" s="6">
        <v>0</v>
      </c>
      <c r="BM121" s="26">
        <v>3940</v>
      </c>
      <c r="BN121" s="17">
        <v>1681</v>
      </c>
      <c r="BO121" s="6">
        <v>2037</v>
      </c>
      <c r="BP121" s="6">
        <v>5469</v>
      </c>
      <c r="BQ121" s="6">
        <v>7506</v>
      </c>
      <c r="BR121" s="6">
        <v>12728</v>
      </c>
      <c r="BS121" s="6">
        <v>13061</v>
      </c>
      <c r="BT121" s="6">
        <v>25789</v>
      </c>
      <c r="BU121" s="17">
        <v>33295</v>
      </c>
      <c r="BV121" s="18">
        <f t="shared" si="155"/>
        <v>49245</v>
      </c>
      <c r="BW121" s="18"/>
      <c r="BX121" s="12">
        <f t="shared" si="156"/>
        <v>59.66198206929973</v>
      </c>
      <c r="BY121" s="9">
        <f t="shared" si="100"/>
        <v>49.258541313302636</v>
      </c>
      <c r="BZ121" s="9">
        <f t="shared" si="144"/>
        <v>2.3273564332444874</v>
      </c>
      <c r="CA121" s="9">
        <f t="shared" si="145"/>
        <v>0.4131330264114369</v>
      </c>
      <c r="CB121" s="9">
        <f t="shared" si="101"/>
        <v>0.5500363460140538</v>
      </c>
      <c r="CC121" s="9">
        <f t="shared" si="146"/>
        <v>4.773443179064696</v>
      </c>
      <c r="CD121" s="9">
        <f t="shared" si="147"/>
        <v>2.036588320814151</v>
      </c>
      <c r="CE121" s="31">
        <f t="shared" si="102"/>
        <v>2.740489459655924</v>
      </c>
      <c r="CF121" s="9">
        <f t="shared" si="157"/>
        <v>82.56269672047924</v>
      </c>
      <c r="CG121" s="9">
        <f t="shared" si="158"/>
        <v>3.9009036450401053</v>
      </c>
      <c r="CH121" s="9">
        <f t="shared" si="159"/>
        <v>0.5848309473042949</v>
      </c>
      <c r="CI121" s="9">
        <f t="shared" si="160"/>
        <v>0.10762513960808204</v>
      </c>
      <c r="CJ121" s="9">
        <f t="shared" si="161"/>
        <v>0.6924560869123769</v>
      </c>
      <c r="CK121" s="9">
        <f t="shared" si="162"/>
        <v>0.9219210072088537</v>
      </c>
      <c r="CL121" s="9">
        <f t="shared" si="111"/>
        <v>8.000812265204589</v>
      </c>
      <c r="CM121" s="9">
        <f t="shared" si="112"/>
        <v>3.413544522286527</v>
      </c>
      <c r="CN121" s="31">
        <f t="shared" si="103"/>
        <v>4.593359731952482</v>
      </c>
      <c r="CO121" s="9">
        <f t="shared" si="113"/>
        <v>17.00280387623592</v>
      </c>
      <c r="CP121" s="9">
        <f t="shared" si="114"/>
        <v>0</v>
      </c>
      <c r="CQ121" s="9">
        <f t="shared" si="115"/>
        <v>17.00280387623592</v>
      </c>
      <c r="CR121" s="9">
        <f t="shared" si="104"/>
        <v>0.004919081115647597</v>
      </c>
      <c r="CS121" s="9">
        <f t="shared" si="116"/>
        <v>82.95046485316543</v>
      </c>
      <c r="CT121" s="9">
        <f t="shared" si="117"/>
        <v>5.292652552926526</v>
      </c>
      <c r="CU121" s="9">
        <f t="shared" si="148"/>
        <v>1.8276762402088773</v>
      </c>
      <c r="CV121" s="9">
        <f t="shared" si="149"/>
        <v>41.98433420365536</v>
      </c>
      <c r="CW121" s="9">
        <f t="shared" si="150"/>
        <v>12.010443864229766</v>
      </c>
      <c r="CX121" s="9">
        <f t="shared" si="151"/>
        <v>8.302872062663186</v>
      </c>
      <c r="CY121" s="9">
        <f t="shared" si="152"/>
        <v>30.39164490861619</v>
      </c>
      <c r="CZ121" s="9">
        <f t="shared" si="153"/>
        <v>5.483028720626632</v>
      </c>
      <c r="DA121" s="9">
        <f t="shared" si="118"/>
        <v>5.088441967530895</v>
      </c>
      <c r="DB121" s="9">
        <f t="shared" si="163"/>
        <v>2.059607463048219</v>
      </c>
      <c r="DC121" s="9">
        <f t="shared" si="164"/>
        <v>2.180760843227526</v>
      </c>
      <c r="DD121" s="9">
        <f t="shared" si="165"/>
        <v>2.059607463048219</v>
      </c>
      <c r="DE121" s="9">
        <f t="shared" si="166"/>
        <v>3.567412462677886</v>
      </c>
      <c r="DF121" s="9">
        <f t="shared" si="167"/>
        <v>56.693262411347526</v>
      </c>
      <c r="DG121" s="9">
        <f t="shared" si="168"/>
        <v>0.6205673758865249</v>
      </c>
      <c r="DH121" s="9">
        <f t="shared" si="169"/>
        <v>42.02127659574468</v>
      </c>
    </row>
    <row r="122" spans="1:112" ht="15.75">
      <c r="A122" s="63" t="s">
        <v>285</v>
      </c>
      <c r="B122" s="14" t="s">
        <v>38</v>
      </c>
      <c r="C122" s="17">
        <v>102765</v>
      </c>
      <c r="D122" s="6">
        <v>113</v>
      </c>
      <c r="E122" s="6">
        <v>256</v>
      </c>
      <c r="F122" s="6">
        <v>0</v>
      </c>
      <c r="G122" s="6">
        <v>0</v>
      </c>
      <c r="H122" s="6">
        <v>142</v>
      </c>
      <c r="I122" s="6">
        <v>308</v>
      </c>
      <c r="J122" s="6">
        <v>1</v>
      </c>
      <c r="K122" s="6">
        <v>11</v>
      </c>
      <c r="L122" s="6">
        <v>11</v>
      </c>
      <c r="M122" s="6">
        <v>19</v>
      </c>
      <c r="N122" s="6">
        <v>5</v>
      </c>
      <c r="O122" s="6">
        <v>18</v>
      </c>
      <c r="P122" s="6">
        <v>6</v>
      </c>
      <c r="Q122" s="6">
        <v>8</v>
      </c>
      <c r="R122" s="17">
        <v>898</v>
      </c>
      <c r="S122" s="6">
        <v>9774</v>
      </c>
      <c r="T122" s="6">
        <v>13</v>
      </c>
      <c r="U122" s="6">
        <v>3</v>
      </c>
      <c r="V122" s="6">
        <v>1846</v>
      </c>
      <c r="W122" s="6">
        <v>2173</v>
      </c>
      <c r="X122" s="6">
        <v>151</v>
      </c>
      <c r="Y122" s="17">
        <f>SUM(S122:X122)</f>
        <v>13960</v>
      </c>
      <c r="Z122" s="6">
        <v>4</v>
      </c>
      <c r="AA122" s="6">
        <v>0</v>
      </c>
      <c r="AB122" s="6">
        <v>0</v>
      </c>
      <c r="AC122" s="6">
        <v>7</v>
      </c>
      <c r="AD122" s="16">
        <f t="shared" si="99"/>
        <v>11</v>
      </c>
      <c r="AE122" s="6">
        <v>82</v>
      </c>
      <c r="AF122" s="6">
        <v>0</v>
      </c>
      <c r="AG122" s="6">
        <v>238</v>
      </c>
      <c r="AH122" s="6">
        <v>382</v>
      </c>
      <c r="AI122" s="6">
        <v>2</v>
      </c>
      <c r="AJ122" s="6">
        <v>237</v>
      </c>
      <c r="AK122" s="6">
        <v>171</v>
      </c>
      <c r="AL122" s="6">
        <v>0</v>
      </c>
      <c r="AM122" s="6">
        <v>160</v>
      </c>
      <c r="AN122" s="6">
        <v>74</v>
      </c>
      <c r="AO122" s="6">
        <v>0</v>
      </c>
      <c r="AP122" s="6">
        <v>75</v>
      </c>
      <c r="AQ122" s="6">
        <v>373</v>
      </c>
      <c r="AR122" s="6">
        <v>0</v>
      </c>
      <c r="AS122" s="6">
        <v>236</v>
      </c>
      <c r="AT122" s="6">
        <v>366</v>
      </c>
      <c r="AU122" s="6">
        <v>0</v>
      </c>
      <c r="AV122" s="6">
        <v>153</v>
      </c>
      <c r="AW122" s="6">
        <v>1448</v>
      </c>
      <c r="AX122" s="6">
        <v>1101</v>
      </c>
      <c r="AY122" s="17">
        <v>2549</v>
      </c>
      <c r="AZ122" s="26">
        <f t="shared" si="143"/>
        <v>2549</v>
      </c>
      <c r="BA122" s="6">
        <v>461</v>
      </c>
      <c r="BB122" s="6">
        <v>4</v>
      </c>
      <c r="BC122" s="6">
        <v>211</v>
      </c>
      <c r="BD122" s="6">
        <v>6</v>
      </c>
      <c r="BE122" s="6">
        <v>64</v>
      </c>
      <c r="BF122" s="6">
        <v>70</v>
      </c>
      <c r="BG122" s="6">
        <v>1</v>
      </c>
      <c r="BH122" s="6">
        <v>467</v>
      </c>
      <c r="BI122" s="6">
        <v>350</v>
      </c>
      <c r="BJ122" s="17">
        <v>817</v>
      </c>
      <c r="BK122" s="6">
        <v>206</v>
      </c>
      <c r="BL122" s="6">
        <v>0</v>
      </c>
      <c r="BM122" s="26">
        <v>3963</v>
      </c>
      <c r="BN122" s="17">
        <v>630</v>
      </c>
      <c r="BO122" s="6">
        <v>11372</v>
      </c>
      <c r="BP122" s="6">
        <v>30729</v>
      </c>
      <c r="BQ122" s="6">
        <v>42101</v>
      </c>
      <c r="BR122" s="6">
        <v>18257</v>
      </c>
      <c r="BS122" s="6">
        <v>19373</v>
      </c>
      <c r="BT122" s="6">
        <v>37630</v>
      </c>
      <c r="BU122" s="17">
        <v>79731</v>
      </c>
      <c r="BV122" s="18">
        <f t="shared" si="155"/>
        <v>23034</v>
      </c>
      <c r="BW122" s="18"/>
      <c r="BX122" s="12">
        <f t="shared" si="156"/>
        <v>22.414246095460516</v>
      </c>
      <c r="BY122" s="9">
        <f t="shared" si="100"/>
        <v>13.584391573006375</v>
      </c>
      <c r="BZ122" s="9">
        <f t="shared" si="144"/>
        <v>2.4911205176859825</v>
      </c>
      <c r="CA122" s="9">
        <f t="shared" si="145"/>
        <v>0.7950177589646281</v>
      </c>
      <c r="CB122" s="9">
        <f t="shared" si="101"/>
        <v>0.873838369094536</v>
      </c>
      <c r="CC122" s="9">
        <f t="shared" si="146"/>
        <v>3.856371332652168</v>
      </c>
      <c r="CD122" s="9">
        <f t="shared" si="147"/>
        <v>0.6130491898992848</v>
      </c>
      <c r="CE122" s="31">
        <f t="shared" si="102"/>
        <v>3.2861382766506106</v>
      </c>
      <c r="CF122" s="9">
        <f t="shared" si="157"/>
        <v>60.60606060606061</v>
      </c>
      <c r="CG122" s="9">
        <f t="shared" si="158"/>
        <v>11.114005383346358</v>
      </c>
      <c r="CH122" s="9">
        <f t="shared" si="159"/>
        <v>2.939133454892767</v>
      </c>
      <c r="CI122" s="9">
        <f t="shared" si="160"/>
        <v>0.6077971694017539</v>
      </c>
      <c r="CJ122" s="9">
        <f t="shared" si="161"/>
        <v>3.546930624294521</v>
      </c>
      <c r="CK122" s="9">
        <f t="shared" si="162"/>
        <v>3.898584700876964</v>
      </c>
      <c r="CL122" s="9">
        <f>+BM122/BV122*100</f>
        <v>17.205001302422506</v>
      </c>
      <c r="CM122" s="9">
        <f>+BN122/BV122*100</f>
        <v>2.735087262307893</v>
      </c>
      <c r="CN122" s="31">
        <f t="shared" si="103"/>
        <v>14.66093600764088</v>
      </c>
      <c r="CO122" s="9">
        <f>+S122/(S122+T122+U122+V122+W122+X122)*100</f>
        <v>70.01432664756447</v>
      </c>
      <c r="CP122" s="9">
        <f>+T122/(S122+T122+U122+V122+W122+X122)*100</f>
        <v>0.09312320916905444</v>
      </c>
      <c r="CQ122" s="9">
        <f>+(S122+T122)/(S122+T122+U122+V122+W122+X122)*100</f>
        <v>70.10744985673352</v>
      </c>
      <c r="CR122" s="9">
        <f t="shared" si="104"/>
        <v>0.02148997134670487</v>
      </c>
      <c r="CS122" s="9">
        <f>+(V122+W122)/(S122+T122+U122+V122+W122+X122)*100</f>
        <v>28.789398280802292</v>
      </c>
      <c r="CT122" s="9">
        <f>+W122/(V122+W122)*100</f>
        <v>54.06817616322468</v>
      </c>
      <c r="CU122" s="9">
        <f t="shared" si="148"/>
        <v>12.553942722636327</v>
      </c>
      <c r="CV122" s="9">
        <f t="shared" si="149"/>
        <v>24.362495096116124</v>
      </c>
      <c r="CW122" s="9">
        <f t="shared" si="150"/>
        <v>12.985484503726951</v>
      </c>
      <c r="CX122" s="9">
        <f t="shared" si="151"/>
        <v>5.84542958022754</v>
      </c>
      <c r="CY122" s="9">
        <f t="shared" si="152"/>
        <v>23.89172224401726</v>
      </c>
      <c r="CZ122" s="9">
        <f t="shared" si="153"/>
        <v>20.360925853275795</v>
      </c>
      <c r="DA122" s="9">
        <f>+(M122+N122+O122+P122+Q122)/C122*10000</f>
        <v>5.449326132438087</v>
      </c>
      <c r="DB122" s="9">
        <f>+M122/C122*10000</f>
        <v>1.8488785092200652</v>
      </c>
      <c r="DC122" s="9">
        <f>+(M122+N122)/C122*10000</f>
        <v>2.335425485330609</v>
      </c>
      <c r="DD122" s="9">
        <f>+O122/C122*10000</f>
        <v>1.7515691139979566</v>
      </c>
      <c r="DE122" s="9">
        <f t="shared" si="166"/>
        <v>3.7735849056603774</v>
      </c>
      <c r="DF122" s="9">
        <f t="shared" si="167"/>
        <v>56.892453951277474</v>
      </c>
      <c r="DG122" s="9">
        <f t="shared" si="168"/>
        <v>2.0796197266785503</v>
      </c>
      <c r="DH122" s="9">
        <f t="shared" si="169"/>
        <v>40.998217468805706</v>
      </c>
    </row>
    <row r="123" spans="1:112" s="4" customFormat="1" ht="15.75">
      <c r="A123" s="65" t="s">
        <v>291</v>
      </c>
      <c r="B123" s="14" t="s">
        <v>29</v>
      </c>
      <c r="C123" s="17">
        <f>SUM(C112:C122)</f>
        <v>858476</v>
      </c>
      <c r="D123" s="6">
        <f aca="true" t="shared" si="170" ref="D123:BN123">SUM(D112:D122)</f>
        <v>678</v>
      </c>
      <c r="E123" s="6">
        <f t="shared" si="170"/>
        <v>1488</v>
      </c>
      <c r="F123" s="6">
        <f t="shared" si="170"/>
        <v>0</v>
      </c>
      <c r="G123" s="6">
        <f t="shared" si="170"/>
        <v>0</v>
      </c>
      <c r="H123" s="6">
        <f t="shared" si="170"/>
        <v>667</v>
      </c>
      <c r="I123" s="6">
        <f t="shared" si="170"/>
        <v>949</v>
      </c>
      <c r="J123" s="6">
        <f t="shared" si="170"/>
        <v>5</v>
      </c>
      <c r="K123" s="6">
        <f t="shared" si="170"/>
        <v>21</v>
      </c>
      <c r="L123" s="6">
        <f t="shared" si="170"/>
        <v>24</v>
      </c>
      <c r="M123" s="6">
        <f t="shared" si="170"/>
        <v>102</v>
      </c>
      <c r="N123" s="6">
        <f t="shared" si="170"/>
        <v>67</v>
      </c>
      <c r="O123" s="6">
        <f t="shared" si="170"/>
        <v>144</v>
      </c>
      <c r="P123" s="6">
        <f t="shared" si="170"/>
        <v>19</v>
      </c>
      <c r="Q123" s="6">
        <f t="shared" si="170"/>
        <v>38</v>
      </c>
      <c r="R123" s="17">
        <f t="shared" si="170"/>
        <v>4202</v>
      </c>
      <c r="S123" s="6">
        <f t="shared" si="170"/>
        <v>74417</v>
      </c>
      <c r="T123" s="6">
        <f t="shared" si="170"/>
        <v>26</v>
      </c>
      <c r="U123" s="6">
        <f t="shared" si="170"/>
        <v>17</v>
      </c>
      <c r="V123" s="6">
        <f t="shared" si="170"/>
        <v>157542</v>
      </c>
      <c r="W123" s="6">
        <f t="shared" si="170"/>
        <v>6465</v>
      </c>
      <c r="X123" s="6">
        <f t="shared" si="170"/>
        <v>194</v>
      </c>
      <c r="Y123" s="17">
        <f t="shared" si="170"/>
        <v>238661</v>
      </c>
      <c r="Z123" s="6">
        <f t="shared" si="170"/>
        <v>4</v>
      </c>
      <c r="AA123" s="6">
        <f t="shared" si="170"/>
        <v>0</v>
      </c>
      <c r="AB123" s="6">
        <f t="shared" si="170"/>
        <v>9</v>
      </c>
      <c r="AC123" s="6">
        <f t="shared" si="170"/>
        <v>213</v>
      </c>
      <c r="AD123" s="16">
        <f t="shared" si="99"/>
        <v>226</v>
      </c>
      <c r="AE123" s="6">
        <f t="shared" si="170"/>
        <v>151</v>
      </c>
      <c r="AF123" s="6">
        <f t="shared" si="170"/>
        <v>17</v>
      </c>
      <c r="AG123" s="6">
        <f t="shared" si="170"/>
        <v>428</v>
      </c>
      <c r="AH123" s="6">
        <f t="shared" si="170"/>
        <v>1829</v>
      </c>
      <c r="AI123" s="6">
        <f t="shared" si="170"/>
        <v>4</v>
      </c>
      <c r="AJ123" s="6">
        <f t="shared" si="170"/>
        <v>1212</v>
      </c>
      <c r="AK123" s="6">
        <f t="shared" si="170"/>
        <v>547</v>
      </c>
      <c r="AL123" s="6">
        <f t="shared" si="170"/>
        <v>4</v>
      </c>
      <c r="AM123" s="6">
        <f t="shared" si="170"/>
        <v>520</v>
      </c>
      <c r="AN123" s="6">
        <f t="shared" si="170"/>
        <v>324</v>
      </c>
      <c r="AO123" s="6">
        <f t="shared" si="170"/>
        <v>0</v>
      </c>
      <c r="AP123" s="6">
        <f t="shared" si="170"/>
        <v>354</v>
      </c>
      <c r="AQ123" s="6">
        <f t="shared" si="170"/>
        <v>1487</v>
      </c>
      <c r="AR123" s="6">
        <f t="shared" si="170"/>
        <v>1</v>
      </c>
      <c r="AS123" s="6">
        <f t="shared" si="170"/>
        <v>1058</v>
      </c>
      <c r="AT123" s="6">
        <f t="shared" si="170"/>
        <v>840</v>
      </c>
      <c r="AU123" s="6">
        <f t="shared" si="170"/>
        <v>12</v>
      </c>
      <c r="AV123" s="6">
        <f t="shared" si="170"/>
        <v>474</v>
      </c>
      <c r="AW123" s="6">
        <f t="shared" si="170"/>
        <v>5178</v>
      </c>
      <c r="AX123" s="6">
        <f t="shared" si="170"/>
        <v>4084</v>
      </c>
      <c r="AY123" s="17">
        <f t="shared" si="170"/>
        <v>9262</v>
      </c>
      <c r="AZ123" s="26">
        <f t="shared" si="143"/>
        <v>9262</v>
      </c>
      <c r="BA123" s="6">
        <f t="shared" si="170"/>
        <v>1077</v>
      </c>
      <c r="BB123" s="6">
        <f t="shared" si="170"/>
        <v>36</v>
      </c>
      <c r="BC123" s="6">
        <f t="shared" si="170"/>
        <v>551</v>
      </c>
      <c r="BD123" s="6">
        <f t="shared" si="170"/>
        <v>52</v>
      </c>
      <c r="BE123" s="6">
        <f t="shared" si="170"/>
        <v>86</v>
      </c>
      <c r="BF123" s="6">
        <f t="shared" si="170"/>
        <v>205</v>
      </c>
      <c r="BG123" s="6">
        <f t="shared" si="170"/>
        <v>29</v>
      </c>
      <c r="BH123" s="6">
        <f t="shared" si="170"/>
        <v>1129</v>
      </c>
      <c r="BI123" s="6">
        <f t="shared" si="170"/>
        <v>907</v>
      </c>
      <c r="BJ123" s="17">
        <f t="shared" si="170"/>
        <v>2036</v>
      </c>
      <c r="BK123" s="6">
        <f t="shared" si="170"/>
        <v>1353</v>
      </c>
      <c r="BL123" s="6">
        <f t="shared" si="170"/>
        <v>0</v>
      </c>
      <c r="BM123" s="26">
        <f t="shared" si="170"/>
        <v>39748</v>
      </c>
      <c r="BN123" s="17">
        <f t="shared" si="170"/>
        <v>4761</v>
      </c>
      <c r="BO123" s="6">
        <f aca="true" t="shared" si="171" ref="BO123:BV123">SUM(BO112:BO122)</f>
        <v>45578</v>
      </c>
      <c r="BP123" s="6">
        <f t="shared" si="171"/>
        <v>199431</v>
      </c>
      <c r="BQ123" s="6">
        <f t="shared" si="171"/>
        <v>245009</v>
      </c>
      <c r="BR123" s="6">
        <f t="shared" si="171"/>
        <v>155771</v>
      </c>
      <c r="BS123" s="6">
        <f t="shared" si="171"/>
        <v>157447</v>
      </c>
      <c r="BT123" s="6">
        <f t="shared" si="171"/>
        <v>313218</v>
      </c>
      <c r="BU123" s="17">
        <f t="shared" si="171"/>
        <v>558227</v>
      </c>
      <c r="BV123" s="17">
        <f t="shared" si="171"/>
        <v>300249</v>
      </c>
      <c r="BW123" s="17"/>
      <c r="BX123" s="12">
        <f t="shared" si="156"/>
        <v>34.97465275674567</v>
      </c>
      <c r="BY123" s="9">
        <f t="shared" si="100"/>
        <v>27.80054422022281</v>
      </c>
      <c r="BZ123" s="9">
        <f t="shared" si="144"/>
        <v>1.1052143566040287</v>
      </c>
      <c r="CA123" s="9">
        <f t="shared" si="145"/>
        <v>0.23716446353771103</v>
      </c>
      <c r="CB123" s="9">
        <f t="shared" si="101"/>
        <v>0.48947204115199494</v>
      </c>
      <c r="CC123" s="9">
        <f t="shared" si="146"/>
        <v>4.630065371658613</v>
      </c>
      <c r="CD123" s="9">
        <f t="shared" si="147"/>
        <v>0.5545874316812585</v>
      </c>
      <c r="CE123" s="31">
        <f t="shared" si="102"/>
        <v>1.3423788201417397</v>
      </c>
      <c r="CF123" s="9">
        <f t="shared" si="157"/>
        <v>79.48769188240428</v>
      </c>
      <c r="CG123" s="9">
        <f t="shared" si="158"/>
        <v>3.160043830287528</v>
      </c>
      <c r="CH123" s="9">
        <f t="shared" si="159"/>
        <v>0.5638653251134891</v>
      </c>
      <c r="CI123" s="9">
        <f t="shared" si="160"/>
        <v>0.11423851536557991</v>
      </c>
      <c r="CJ123" s="9">
        <f t="shared" si="161"/>
        <v>0.678103840479069</v>
      </c>
      <c r="CK123" s="9">
        <f t="shared" si="162"/>
        <v>1.3995050774523812</v>
      </c>
      <c r="CL123" s="9">
        <f>+BM123/BV123*100</f>
        <v>13.238345506562887</v>
      </c>
      <c r="CM123" s="9">
        <f>+BN123/BV123*100</f>
        <v>1.5856838823776265</v>
      </c>
      <c r="CN123" s="31">
        <f t="shared" si="103"/>
        <v>3.838147670766597</v>
      </c>
      <c r="CO123" s="9">
        <f>+S123/(S123+T123+U123+V123+W123+X123)*100</f>
        <v>31.181047594705465</v>
      </c>
      <c r="CP123" s="9">
        <f>+T123/(S123+T123+U123+V123+W123+X123)*100</f>
        <v>0.010894113407720575</v>
      </c>
      <c r="CQ123" s="9">
        <f>+(S123+T123)/(S123+T123+U123+V123+W123+X123)*100</f>
        <v>31.19194170811318</v>
      </c>
      <c r="CR123" s="9">
        <f t="shared" si="104"/>
        <v>0.007123074151201914</v>
      </c>
      <c r="CS123" s="9">
        <f>+(V123+W123)/(S123+T123+U123+V123+W123+X123)*100</f>
        <v>68.71964837153955</v>
      </c>
      <c r="CT123" s="9">
        <f>+W123/(V123+W123)*100</f>
        <v>3.9419049186924946</v>
      </c>
      <c r="CU123" s="9">
        <f t="shared" si="148"/>
        <v>6.4348952709997835</v>
      </c>
      <c r="CV123" s="9">
        <f t="shared" si="149"/>
        <v>32.87626862448715</v>
      </c>
      <c r="CW123" s="9">
        <f t="shared" si="150"/>
        <v>11.56337724033686</v>
      </c>
      <c r="CX123" s="9">
        <f t="shared" si="151"/>
        <v>7.320233210969553</v>
      </c>
      <c r="CY123" s="9">
        <f t="shared" si="152"/>
        <v>27.488663355646732</v>
      </c>
      <c r="CZ123" s="9">
        <f t="shared" si="153"/>
        <v>14.316562297559923</v>
      </c>
      <c r="DA123" s="9">
        <f>+(M123+N123+O123+P123+Q123)/C123*10000</f>
        <v>4.309963237178442</v>
      </c>
      <c r="DB123" s="9">
        <f>+M123/C123*10000</f>
        <v>1.1881520275464894</v>
      </c>
      <c r="DC123" s="9">
        <f>+(M123+N123)/C123*10000</f>
        <v>1.9686048299544774</v>
      </c>
      <c r="DD123" s="9">
        <f>+O123/C123*10000</f>
        <v>1.677391097712691</v>
      </c>
      <c r="DE123" s="9">
        <f t="shared" si="166"/>
        <v>2.129507244155828</v>
      </c>
      <c r="DF123" s="9">
        <f t="shared" si="167"/>
        <v>55.82403965303594</v>
      </c>
      <c r="DG123" s="9">
        <f t="shared" si="168"/>
        <v>1.416179854841565</v>
      </c>
      <c r="DH123" s="9">
        <f t="shared" si="169"/>
        <v>42.50309789343247</v>
      </c>
    </row>
    <row r="124" spans="1:112" s="5" customFormat="1" ht="15.75">
      <c r="A124" s="44"/>
      <c r="B124" s="14"/>
      <c r="C124" s="18"/>
      <c r="R124" s="18"/>
      <c r="Y124" s="18"/>
      <c r="AD124" s="16">
        <f t="shared" si="99"/>
        <v>0</v>
      </c>
      <c r="AY124" s="18"/>
      <c r="AZ124" s="26">
        <f t="shared" si="143"/>
        <v>0</v>
      </c>
      <c r="BJ124" s="18"/>
      <c r="BM124" s="11"/>
      <c r="BN124" s="18"/>
      <c r="BU124" s="18"/>
      <c r="BV124" s="18"/>
      <c r="BW124" s="18"/>
      <c r="BX124" s="13"/>
      <c r="BY124" s="9"/>
      <c r="BZ124" s="9"/>
      <c r="CA124" s="9"/>
      <c r="CB124" s="9"/>
      <c r="CC124" s="9"/>
      <c r="CD124" s="9"/>
      <c r="CE124" s="31"/>
      <c r="CF124" s="10"/>
      <c r="CG124" s="10"/>
      <c r="CH124" s="10"/>
      <c r="CI124" s="10"/>
      <c r="CJ124" s="10"/>
      <c r="CK124" s="10"/>
      <c r="CL124" s="10"/>
      <c r="CM124" s="10"/>
      <c r="CN124" s="31"/>
      <c r="CO124" s="10"/>
      <c r="CP124" s="10"/>
      <c r="CQ124" s="10"/>
      <c r="CR124" s="9"/>
      <c r="CS124" s="10"/>
      <c r="CT124" s="10"/>
      <c r="CU124" s="9"/>
      <c r="CV124" s="9"/>
      <c r="CW124" s="9"/>
      <c r="CX124" s="9"/>
      <c r="CY124" s="9"/>
      <c r="CZ124" s="9"/>
      <c r="DA124" s="10"/>
      <c r="DB124" s="10"/>
      <c r="DC124" s="10"/>
      <c r="DD124" s="10"/>
      <c r="DE124" s="10"/>
      <c r="DF124" s="10"/>
      <c r="DG124" s="10"/>
      <c r="DH124" s="10"/>
    </row>
    <row r="125" spans="1:112" ht="15.75">
      <c r="A125" s="37" t="s">
        <v>283</v>
      </c>
      <c r="B125" s="14" t="s">
        <v>39</v>
      </c>
      <c r="C125" s="17">
        <v>114515</v>
      </c>
      <c r="D125" s="6">
        <v>90</v>
      </c>
      <c r="E125" s="6">
        <v>149</v>
      </c>
      <c r="F125" s="6">
        <v>0</v>
      </c>
      <c r="G125" s="6">
        <v>0</v>
      </c>
      <c r="H125" s="6">
        <v>127</v>
      </c>
      <c r="I125" s="6">
        <v>261</v>
      </c>
      <c r="J125" s="6">
        <v>3</v>
      </c>
      <c r="K125" s="6">
        <v>30</v>
      </c>
      <c r="L125" s="6">
        <v>6</v>
      </c>
      <c r="M125" s="6">
        <v>11</v>
      </c>
      <c r="N125" s="6">
        <v>11</v>
      </c>
      <c r="O125" s="6">
        <v>28</v>
      </c>
      <c r="P125" s="6">
        <v>5</v>
      </c>
      <c r="Q125" s="6">
        <v>10</v>
      </c>
      <c r="R125" s="17">
        <v>731</v>
      </c>
      <c r="S125" s="6">
        <v>10760</v>
      </c>
      <c r="T125" s="6">
        <v>20</v>
      </c>
      <c r="U125" s="6">
        <v>2</v>
      </c>
      <c r="V125" s="6">
        <v>13178</v>
      </c>
      <c r="W125" s="6">
        <v>2010</v>
      </c>
      <c r="X125" s="6">
        <v>254</v>
      </c>
      <c r="Y125" s="17">
        <f>SUM(S125:X125)</f>
        <v>26224</v>
      </c>
      <c r="Z125" s="6">
        <v>6</v>
      </c>
      <c r="AA125" s="6">
        <v>0</v>
      </c>
      <c r="AB125" s="6">
        <v>0</v>
      </c>
      <c r="AC125" s="6">
        <v>21</v>
      </c>
      <c r="AD125" s="16">
        <f t="shared" si="99"/>
        <v>27</v>
      </c>
      <c r="AE125" s="6">
        <v>55</v>
      </c>
      <c r="AF125" s="6">
        <v>5</v>
      </c>
      <c r="AG125" s="6">
        <v>314</v>
      </c>
      <c r="AH125" s="6">
        <v>478</v>
      </c>
      <c r="AI125" s="6">
        <v>0</v>
      </c>
      <c r="AJ125" s="6">
        <v>488</v>
      </c>
      <c r="AK125" s="6">
        <v>178</v>
      </c>
      <c r="AL125" s="6">
        <v>2</v>
      </c>
      <c r="AM125" s="6">
        <v>190</v>
      </c>
      <c r="AN125" s="6">
        <v>75</v>
      </c>
      <c r="AO125" s="6">
        <v>0</v>
      </c>
      <c r="AP125" s="6">
        <v>66</v>
      </c>
      <c r="AQ125" s="6">
        <v>602</v>
      </c>
      <c r="AR125" s="6">
        <v>0</v>
      </c>
      <c r="AS125" s="6">
        <v>625</v>
      </c>
      <c r="AT125" s="6">
        <v>359</v>
      </c>
      <c r="AU125" s="6">
        <v>3</v>
      </c>
      <c r="AV125" s="6">
        <v>208</v>
      </c>
      <c r="AW125" s="6">
        <v>1747</v>
      </c>
      <c r="AX125" s="6">
        <v>1901</v>
      </c>
      <c r="AY125" s="17">
        <v>3648</v>
      </c>
      <c r="AZ125" s="26">
        <f t="shared" si="143"/>
        <v>3648</v>
      </c>
      <c r="BA125" s="6">
        <v>528</v>
      </c>
      <c r="BB125" s="6">
        <v>4</v>
      </c>
      <c r="BC125" s="6">
        <v>523</v>
      </c>
      <c r="BD125" s="6">
        <v>5</v>
      </c>
      <c r="BE125" s="6">
        <v>7</v>
      </c>
      <c r="BF125" s="6">
        <v>4</v>
      </c>
      <c r="BG125" s="6">
        <v>9</v>
      </c>
      <c r="BH125" s="6">
        <v>533</v>
      </c>
      <c r="BI125" s="6">
        <v>547</v>
      </c>
      <c r="BJ125" s="17">
        <v>1080</v>
      </c>
      <c r="BK125" s="6">
        <v>566</v>
      </c>
      <c r="BL125" s="6">
        <v>0</v>
      </c>
      <c r="BM125" s="26">
        <v>4306</v>
      </c>
      <c r="BN125" s="17">
        <v>851</v>
      </c>
      <c r="BO125" s="6">
        <v>1341</v>
      </c>
      <c r="BP125" s="6">
        <v>35676</v>
      </c>
      <c r="BQ125" s="6">
        <v>37017</v>
      </c>
      <c r="BR125" s="6">
        <v>19747</v>
      </c>
      <c r="BS125" s="6">
        <v>20318</v>
      </c>
      <c r="BT125" s="6">
        <v>40065</v>
      </c>
      <c r="BU125" s="17">
        <v>77082</v>
      </c>
      <c r="BV125" s="18">
        <f>+C125-BU125</f>
        <v>37433</v>
      </c>
      <c r="BW125" s="18"/>
      <c r="BX125" s="12">
        <f>+BV125/C125*100</f>
        <v>32.68829410994193</v>
      </c>
      <c r="BY125" s="9">
        <f t="shared" si="100"/>
        <v>22.900056761122997</v>
      </c>
      <c r="BZ125" s="9">
        <f>+(AD125+AY125)/C125*100</f>
        <v>3.209186569445051</v>
      </c>
      <c r="CA125" s="9">
        <f>+BJ125/C125*100</f>
        <v>0.9431078897960965</v>
      </c>
      <c r="CB125" s="9">
        <f t="shared" si="101"/>
        <v>0.6383443217045802</v>
      </c>
      <c r="CC125" s="9">
        <f>+BM125/C125*100</f>
        <v>3.7602060865388816</v>
      </c>
      <c r="CD125" s="9">
        <f>+BN125/C125*100</f>
        <v>0.7431340872374798</v>
      </c>
      <c r="CE125" s="31">
        <f t="shared" si="102"/>
        <v>4.152294459241148</v>
      </c>
      <c r="CF125" s="9">
        <f>+(S125+T125+U125+V125+W125+X125)/BV125*100</f>
        <v>70.05583308845137</v>
      </c>
      <c r="CG125" s="9">
        <f>+(Z125+AA125+AB125+AC125+AY125)/BV125*100</f>
        <v>9.817540672668502</v>
      </c>
      <c r="CH125" s="9">
        <f>+(BA125+BB125+BC125+BG125)/BV125*100</f>
        <v>2.8424117757059277</v>
      </c>
      <c r="CI125" s="9">
        <f>+(BD125+BE125+BF125)/BV125*100</f>
        <v>0.04274303422114178</v>
      </c>
      <c r="CJ125" s="9">
        <f>+(BA125+BB125+BC125+BG125+BD125+BE125+BF125)/BV125*100</f>
        <v>2.88515480992707</v>
      </c>
      <c r="CK125" s="9">
        <f>+R125/BV125*100</f>
        <v>1.9528223759784147</v>
      </c>
      <c r="CL125" s="9">
        <f t="shared" si="111"/>
        <v>11.50321908476478</v>
      </c>
      <c r="CM125" s="9">
        <f t="shared" si="112"/>
        <v>2.273395132636978</v>
      </c>
      <c r="CN125" s="31">
        <f t="shared" si="103"/>
        <v>12.702695482595571</v>
      </c>
      <c r="CO125" s="9">
        <f t="shared" si="113"/>
        <v>41.03111653447224</v>
      </c>
      <c r="CP125" s="9">
        <f t="shared" si="114"/>
        <v>0.0762660158633313</v>
      </c>
      <c r="CQ125" s="9">
        <f t="shared" si="115"/>
        <v>41.10738255033557</v>
      </c>
      <c r="CR125" s="9">
        <f t="shared" si="104"/>
        <v>0.00762660158633313</v>
      </c>
      <c r="CS125" s="9">
        <f t="shared" si="116"/>
        <v>57.91641244661378</v>
      </c>
      <c r="CT125" s="9">
        <f t="shared" si="117"/>
        <v>13.234132209639188</v>
      </c>
      <c r="CU125" s="9">
        <f aca="true" t="shared" si="172" ref="CU125:CU133">+(AE125+AF125+AG125)/AZ125*100</f>
        <v>10.25219298245614</v>
      </c>
      <c r="CV125" s="9">
        <f aca="true" t="shared" si="173" ref="CV125:CV133">+(AH125+AI125+AJ125)/AZ125*100</f>
        <v>26.480263157894733</v>
      </c>
      <c r="CW125" s="9">
        <f aca="true" t="shared" si="174" ref="CW125:CW133">+(AK125+AL125+AM125)/AZ125*100</f>
        <v>10.142543859649123</v>
      </c>
      <c r="CX125" s="9">
        <f aca="true" t="shared" si="175" ref="CX125:CX133">+(AN125+AO125+AP125)/AZ125*100</f>
        <v>3.8651315789473686</v>
      </c>
      <c r="CY125" s="9">
        <f aca="true" t="shared" si="176" ref="CY125:CY133">+(AQ125+AR125+AS125)/AZ125*100</f>
        <v>33.63486842105263</v>
      </c>
      <c r="CZ125" s="9">
        <f aca="true" t="shared" si="177" ref="CZ125:CZ133">+(AT125+AU125+AV125)/AZ125*100</f>
        <v>15.625</v>
      </c>
      <c r="DA125" s="9">
        <f t="shared" si="118"/>
        <v>5.67611229969873</v>
      </c>
      <c r="DB125" s="9">
        <f>+M125/C125*10000</f>
        <v>0.9605728507182466</v>
      </c>
      <c r="DC125" s="9">
        <f>+(M125+N125)/C125*10000</f>
        <v>1.9211457014364932</v>
      </c>
      <c r="DD125" s="9">
        <f>+O125/C125*10000</f>
        <v>2.4450945291009916</v>
      </c>
      <c r="DE125" s="9">
        <f>+H125/BT125*1000</f>
        <v>3.169848995382503</v>
      </c>
      <c r="DF125" s="9">
        <f>+(AW125+BH125)/(AY125+BJ125)*100</f>
        <v>48.223350253807105</v>
      </c>
      <c r="DG125" s="9">
        <f>+(AF125+AI125+AL125+AO125+AR125+AU125+BB125+BE125)/(AY125+BJ125)*100</f>
        <v>0.4441624365482234</v>
      </c>
      <c r="DH125" s="9">
        <f>+(AG125+AJ125+AM125+AP125+AS125+AV125+BC125+BF125)/(AY125+BJ125)*100</f>
        <v>51.14213197969543</v>
      </c>
    </row>
    <row r="126" spans="1:112" ht="15.75">
      <c r="A126" s="37" t="s">
        <v>284</v>
      </c>
      <c r="B126" s="14" t="s">
        <v>40</v>
      </c>
      <c r="C126" s="17">
        <v>94762</v>
      </c>
      <c r="D126" s="6">
        <v>98</v>
      </c>
      <c r="E126" s="6">
        <v>155</v>
      </c>
      <c r="F126" s="6">
        <v>0</v>
      </c>
      <c r="G126" s="6">
        <v>0</v>
      </c>
      <c r="H126" s="6">
        <v>99</v>
      </c>
      <c r="I126" s="6">
        <v>54</v>
      </c>
      <c r="J126" s="6">
        <v>0</v>
      </c>
      <c r="K126" s="6">
        <v>5</v>
      </c>
      <c r="L126" s="6">
        <v>13</v>
      </c>
      <c r="M126" s="6">
        <v>13</v>
      </c>
      <c r="N126" s="6">
        <v>4</v>
      </c>
      <c r="O126" s="6">
        <v>9</v>
      </c>
      <c r="P126" s="6">
        <v>4</v>
      </c>
      <c r="Q126" s="6">
        <v>4</v>
      </c>
      <c r="R126" s="17">
        <v>458</v>
      </c>
      <c r="S126" s="6">
        <v>17152</v>
      </c>
      <c r="T126" s="6">
        <v>33</v>
      </c>
      <c r="U126" s="6">
        <v>6</v>
      </c>
      <c r="V126" s="6">
        <v>8749</v>
      </c>
      <c r="W126" s="6">
        <v>1009</v>
      </c>
      <c r="X126" s="6">
        <v>17</v>
      </c>
      <c r="Y126" s="17">
        <f>SUM(S126:X126)</f>
        <v>26966</v>
      </c>
      <c r="Z126" s="6">
        <v>0</v>
      </c>
      <c r="AA126" s="6">
        <v>0</v>
      </c>
      <c r="AB126" s="6">
        <v>2</v>
      </c>
      <c r="AC126" s="6">
        <v>0</v>
      </c>
      <c r="AD126" s="16">
        <f t="shared" si="99"/>
        <v>2</v>
      </c>
      <c r="AE126" s="6">
        <v>31</v>
      </c>
      <c r="AF126" s="6">
        <v>0</v>
      </c>
      <c r="AG126" s="6">
        <v>79</v>
      </c>
      <c r="AH126" s="6">
        <v>316</v>
      </c>
      <c r="AI126" s="6">
        <v>0</v>
      </c>
      <c r="AJ126" s="6">
        <v>220</v>
      </c>
      <c r="AK126" s="6">
        <v>79</v>
      </c>
      <c r="AL126" s="6">
        <v>0</v>
      </c>
      <c r="AM126" s="6">
        <v>86</v>
      </c>
      <c r="AN126" s="6">
        <v>28</v>
      </c>
      <c r="AO126" s="6">
        <v>0</v>
      </c>
      <c r="AP126" s="6">
        <v>25</v>
      </c>
      <c r="AQ126" s="6">
        <v>272</v>
      </c>
      <c r="AR126" s="6">
        <v>0</v>
      </c>
      <c r="AS126" s="6">
        <v>108</v>
      </c>
      <c r="AT126" s="6">
        <v>143</v>
      </c>
      <c r="AU126" s="6">
        <v>0</v>
      </c>
      <c r="AV126" s="6">
        <v>48</v>
      </c>
      <c r="AW126" s="6">
        <v>869</v>
      </c>
      <c r="AX126" s="6">
        <v>566</v>
      </c>
      <c r="AY126" s="17">
        <v>1435</v>
      </c>
      <c r="AZ126" s="26">
        <f t="shared" si="143"/>
        <v>1435</v>
      </c>
      <c r="BA126" s="6">
        <v>235</v>
      </c>
      <c r="BB126" s="6">
        <v>0</v>
      </c>
      <c r="BC126" s="6">
        <v>128</v>
      </c>
      <c r="BD126" s="6">
        <v>5</v>
      </c>
      <c r="BE126" s="6">
        <v>50</v>
      </c>
      <c r="BF126" s="6">
        <v>66</v>
      </c>
      <c r="BG126" s="6">
        <v>2</v>
      </c>
      <c r="BH126" s="6">
        <v>240</v>
      </c>
      <c r="BI126" s="6">
        <v>246</v>
      </c>
      <c r="BJ126" s="17">
        <v>486</v>
      </c>
      <c r="BK126" s="6">
        <v>202</v>
      </c>
      <c r="BL126" s="6">
        <v>0</v>
      </c>
      <c r="BM126" s="26">
        <v>3991</v>
      </c>
      <c r="BN126" s="17">
        <v>435</v>
      </c>
      <c r="BO126" s="6">
        <v>3729</v>
      </c>
      <c r="BP126" s="6">
        <v>22998</v>
      </c>
      <c r="BQ126" s="6">
        <v>26727</v>
      </c>
      <c r="BR126" s="6">
        <v>17163</v>
      </c>
      <c r="BS126" s="6">
        <v>16897</v>
      </c>
      <c r="BT126" s="6">
        <v>34060</v>
      </c>
      <c r="BU126" s="17">
        <v>60787</v>
      </c>
      <c r="BV126" s="18">
        <f>+C126-BU126</f>
        <v>33975</v>
      </c>
      <c r="BW126" s="18"/>
      <c r="BX126" s="12">
        <f>+BV126/C126*100</f>
        <v>35.85297904223212</v>
      </c>
      <c r="BY126" s="9">
        <f t="shared" si="100"/>
        <v>28.45655431502079</v>
      </c>
      <c r="BZ126" s="9">
        <f>+(AD126+AY126)/C126*100</f>
        <v>1.5164306367531288</v>
      </c>
      <c r="CA126" s="9">
        <f>+BJ126/C126*100</f>
        <v>0.512863806167029</v>
      </c>
      <c r="CB126" s="9">
        <f t="shared" si="101"/>
        <v>0.4833160971697516</v>
      </c>
      <c r="CC126" s="9">
        <f>+BM126/C126*100</f>
        <v>4.2116038074333595</v>
      </c>
      <c r="CD126" s="9">
        <f>+BN126/C126*100</f>
        <v>0.45904476477913086</v>
      </c>
      <c r="CE126" s="31">
        <f t="shared" si="102"/>
        <v>2.0292944429201576</v>
      </c>
      <c r="CF126" s="9">
        <f>+(S126+T126+U126+V126+W126+X126)/BV126*100</f>
        <v>79.37012509197939</v>
      </c>
      <c r="CG126" s="9">
        <f>+(Z126+AA126+AB126+AC126+AY126)/BV126*100</f>
        <v>4.229580573951435</v>
      </c>
      <c r="CH126" s="9">
        <f>+(BA126+BB126+BC126+BG126)/BV126*100</f>
        <v>1.0743193524650478</v>
      </c>
      <c r="CI126" s="9">
        <f>+(BD126+BE126+BF126)/BV126*100</f>
        <v>0.3561442236938926</v>
      </c>
      <c r="CJ126" s="9">
        <f>+(BA126+BB126+BC126+BG126+BD126+BE126+BF126)/BV126*100</f>
        <v>1.4304635761589404</v>
      </c>
      <c r="CK126" s="9">
        <f>+R126/BV126*100</f>
        <v>1.3480500367917587</v>
      </c>
      <c r="CL126" s="9">
        <f t="shared" si="111"/>
        <v>11.746872700515084</v>
      </c>
      <c r="CM126" s="9">
        <f t="shared" si="112"/>
        <v>1.2803532008830023</v>
      </c>
      <c r="CN126" s="31">
        <f t="shared" si="103"/>
        <v>5.660044150110375</v>
      </c>
      <c r="CO126" s="9">
        <f t="shared" si="113"/>
        <v>63.60602239857599</v>
      </c>
      <c r="CP126" s="9">
        <f t="shared" si="114"/>
        <v>0.12237632574352889</v>
      </c>
      <c r="CQ126" s="9">
        <f t="shared" si="115"/>
        <v>63.72839872431951</v>
      </c>
      <c r="CR126" s="9">
        <f t="shared" si="104"/>
        <v>0.02225024104427798</v>
      </c>
      <c r="CS126" s="9">
        <f t="shared" si="116"/>
        <v>36.18630868501075</v>
      </c>
      <c r="CT126" s="9">
        <f t="shared" si="117"/>
        <v>10.340233654437386</v>
      </c>
      <c r="CU126" s="9">
        <f t="shared" si="172"/>
        <v>7.665505226480835</v>
      </c>
      <c r="CV126" s="9">
        <f t="shared" si="173"/>
        <v>37.35191637630662</v>
      </c>
      <c r="CW126" s="9">
        <f t="shared" si="174"/>
        <v>11.498257839721255</v>
      </c>
      <c r="CX126" s="9">
        <f t="shared" si="175"/>
        <v>3.6933797909407664</v>
      </c>
      <c r="CY126" s="9">
        <f t="shared" si="176"/>
        <v>26.480836236933797</v>
      </c>
      <c r="CZ126" s="9">
        <f t="shared" si="177"/>
        <v>13.310104529616726</v>
      </c>
      <c r="DA126" s="9">
        <f t="shared" si="118"/>
        <v>3.58793609252654</v>
      </c>
      <c r="DB126" s="9">
        <f>+M126/C126*10000</f>
        <v>1.371857917730736</v>
      </c>
      <c r="DC126" s="9">
        <f>+(M126+N126)/C126*10000</f>
        <v>1.79396804626327</v>
      </c>
      <c r="DD126" s="9">
        <f>+O126/C126*10000</f>
        <v>0.9497477891982018</v>
      </c>
      <c r="DE126" s="9">
        <f>+H126/BT126*1000</f>
        <v>2.906635349383441</v>
      </c>
      <c r="DF126" s="9">
        <f>+(AW126+BH126)/(AY126+BJ126)*100</f>
        <v>57.73034877667881</v>
      </c>
      <c r="DG126" s="9">
        <f>+(AF126+AI126+AL126+AO126+AR126+AU126+BB126+BE126)/(AY126+BJ126)*100</f>
        <v>2.6028110359187924</v>
      </c>
      <c r="DH126" s="9">
        <f>+(AG126+AJ126+AM126+AP126+AS126+AV126+BC126+BF126)/(AY126+BJ126)*100</f>
        <v>39.562727745965645</v>
      </c>
    </row>
    <row r="127" spans="1:112" ht="15.75">
      <c r="A127" s="37" t="s">
        <v>288</v>
      </c>
      <c r="B127" s="14" t="s">
        <v>41</v>
      </c>
      <c r="C127" s="17">
        <v>98260</v>
      </c>
      <c r="D127" s="6">
        <v>105</v>
      </c>
      <c r="E127" s="6">
        <v>236</v>
      </c>
      <c r="F127" s="6">
        <v>0</v>
      </c>
      <c r="G127" s="6">
        <v>0</v>
      </c>
      <c r="H127" s="6">
        <v>110</v>
      </c>
      <c r="I127" s="6">
        <v>59</v>
      </c>
      <c r="J127" s="6">
        <v>0</v>
      </c>
      <c r="K127" s="6">
        <v>3</v>
      </c>
      <c r="L127" s="6">
        <v>0</v>
      </c>
      <c r="M127" s="6">
        <v>12</v>
      </c>
      <c r="N127" s="6">
        <v>5</v>
      </c>
      <c r="O127" s="6">
        <v>14</v>
      </c>
      <c r="P127" s="6">
        <v>6</v>
      </c>
      <c r="Q127" s="6">
        <v>8</v>
      </c>
      <c r="R127" s="17">
        <v>558</v>
      </c>
      <c r="S127" s="6">
        <v>9840</v>
      </c>
      <c r="T127" s="6">
        <v>9</v>
      </c>
      <c r="U127" s="6">
        <v>5</v>
      </c>
      <c r="V127" s="6">
        <v>7992</v>
      </c>
      <c r="W127" s="6">
        <v>1552</v>
      </c>
      <c r="X127" s="6">
        <v>4</v>
      </c>
      <c r="Y127" s="17">
        <f>SUM(S127:X127)</f>
        <v>19402</v>
      </c>
      <c r="Z127" s="6">
        <v>3</v>
      </c>
      <c r="AA127" s="6">
        <v>0</v>
      </c>
      <c r="AB127" s="6">
        <v>25</v>
      </c>
      <c r="AC127" s="6">
        <v>108</v>
      </c>
      <c r="AD127" s="16">
        <f t="shared" si="99"/>
        <v>136</v>
      </c>
      <c r="AE127" s="6">
        <v>17</v>
      </c>
      <c r="AF127" s="6">
        <v>1</v>
      </c>
      <c r="AG127" s="6">
        <v>20</v>
      </c>
      <c r="AH127" s="6">
        <v>117</v>
      </c>
      <c r="AI127" s="6">
        <v>3</v>
      </c>
      <c r="AJ127" s="6">
        <v>137</v>
      </c>
      <c r="AK127" s="6">
        <v>51</v>
      </c>
      <c r="AL127" s="6">
        <v>10</v>
      </c>
      <c r="AM127" s="6">
        <v>62</v>
      </c>
      <c r="AN127" s="6">
        <v>4</v>
      </c>
      <c r="AO127" s="6">
        <v>0</v>
      </c>
      <c r="AP127" s="6">
        <v>2</v>
      </c>
      <c r="AQ127" s="6">
        <v>140</v>
      </c>
      <c r="AR127" s="6">
        <v>2</v>
      </c>
      <c r="AS127" s="6">
        <v>105</v>
      </c>
      <c r="AT127" s="6">
        <v>81</v>
      </c>
      <c r="AU127" s="6">
        <v>6</v>
      </c>
      <c r="AV127" s="6">
        <v>20</v>
      </c>
      <c r="AW127" s="6">
        <v>410</v>
      </c>
      <c r="AX127" s="6">
        <v>368</v>
      </c>
      <c r="AY127" s="17">
        <v>778</v>
      </c>
      <c r="AZ127" s="26">
        <f t="shared" si="143"/>
        <v>778</v>
      </c>
      <c r="BA127" s="6">
        <v>128</v>
      </c>
      <c r="BB127" s="6">
        <v>6</v>
      </c>
      <c r="BC127" s="6">
        <v>51</v>
      </c>
      <c r="BD127" s="6">
        <v>3</v>
      </c>
      <c r="BE127" s="6">
        <v>46</v>
      </c>
      <c r="BF127" s="6">
        <v>49</v>
      </c>
      <c r="BG127" s="6">
        <v>0</v>
      </c>
      <c r="BH127" s="6">
        <v>131</v>
      </c>
      <c r="BI127" s="6">
        <v>152</v>
      </c>
      <c r="BJ127" s="17">
        <v>283</v>
      </c>
      <c r="BK127" s="6">
        <v>177</v>
      </c>
      <c r="BL127" s="6">
        <v>0</v>
      </c>
      <c r="BM127" s="26">
        <v>3986</v>
      </c>
      <c r="BN127" s="17">
        <v>175</v>
      </c>
      <c r="BO127" s="6">
        <v>5554</v>
      </c>
      <c r="BP127" s="6">
        <v>32015</v>
      </c>
      <c r="BQ127" s="6">
        <v>37569</v>
      </c>
      <c r="BR127" s="6">
        <v>17822</v>
      </c>
      <c r="BS127" s="6">
        <v>17374</v>
      </c>
      <c r="BT127" s="6">
        <v>35196</v>
      </c>
      <c r="BU127" s="17">
        <v>72765</v>
      </c>
      <c r="BV127" s="18">
        <f>+C127-BU127</f>
        <v>25495</v>
      </c>
      <c r="BW127" s="18"/>
      <c r="BX127" s="12">
        <f>+BV127/C127*100</f>
        <v>25.946468552819052</v>
      </c>
      <c r="BY127" s="9">
        <f t="shared" si="100"/>
        <v>19.7455729696723</v>
      </c>
      <c r="BZ127" s="9">
        <f>+(AD127+AY127)/C127*100</f>
        <v>0.9301852228780785</v>
      </c>
      <c r="CA127" s="9">
        <f>+BJ127/C127*100</f>
        <v>0.2880113983309587</v>
      </c>
      <c r="CB127" s="9">
        <f t="shared" si="101"/>
        <v>0.5678811316914308</v>
      </c>
      <c r="CC127" s="9">
        <f>+BM127/C127*100</f>
        <v>4.056584571544881</v>
      </c>
      <c r="CD127" s="9">
        <f>+BN127/C127*100</f>
        <v>0.17809892122939142</v>
      </c>
      <c r="CE127" s="31">
        <f t="shared" si="102"/>
        <v>1.2181966212090372</v>
      </c>
      <c r="CF127" s="9">
        <f>+(S127+T127+U127+V127+W127+X127)/BV127*100</f>
        <v>76.10119631300255</v>
      </c>
      <c r="CG127" s="9">
        <f>+(Z127+AA127+AB127+AC127+AY127)/BV127*100</f>
        <v>3.5850166699352815</v>
      </c>
      <c r="CH127" s="9">
        <f>+(BA127+BB127+BC127+BG127)/BV127*100</f>
        <v>0.7256324769562659</v>
      </c>
      <c r="CI127" s="9">
        <f>+(BD127+BE127+BF127)/BV127*100</f>
        <v>0.3843890959011571</v>
      </c>
      <c r="CJ127" s="9">
        <f>+(BA127+BB127+BC127+BG127+BD127+BE127+BF127)/BV127*100</f>
        <v>1.110021572857423</v>
      </c>
      <c r="CK127" s="9">
        <f>+R127/BV127*100</f>
        <v>2.188664444008629</v>
      </c>
      <c r="CL127" s="9">
        <f t="shared" si="111"/>
        <v>15.634438125122575</v>
      </c>
      <c r="CM127" s="9">
        <f t="shared" si="112"/>
        <v>0.6864090998234947</v>
      </c>
      <c r="CN127" s="31">
        <f t="shared" si="103"/>
        <v>4.695038242792704</v>
      </c>
      <c r="CO127" s="9">
        <f t="shared" si="113"/>
        <v>50.71642098752706</v>
      </c>
      <c r="CP127" s="9">
        <f t="shared" si="114"/>
        <v>0.04638697041542109</v>
      </c>
      <c r="CQ127" s="9">
        <f t="shared" si="115"/>
        <v>50.76280795794248</v>
      </c>
      <c r="CR127" s="9">
        <f t="shared" si="104"/>
        <v>0.025770539119678384</v>
      </c>
      <c r="CS127" s="9">
        <f t="shared" si="116"/>
        <v>49.190805071642096</v>
      </c>
      <c r="CT127" s="9">
        <f t="shared" si="117"/>
        <v>16.261525565800504</v>
      </c>
      <c r="CU127" s="9">
        <f t="shared" si="172"/>
        <v>4.884318766066838</v>
      </c>
      <c r="CV127" s="9">
        <f t="shared" si="173"/>
        <v>33.03341902313625</v>
      </c>
      <c r="CW127" s="9">
        <f t="shared" si="174"/>
        <v>15.809768637532134</v>
      </c>
      <c r="CX127" s="9">
        <f t="shared" si="175"/>
        <v>0.7712082262210797</v>
      </c>
      <c r="CY127" s="9">
        <f t="shared" si="176"/>
        <v>31.748071979434446</v>
      </c>
      <c r="CZ127" s="9">
        <f t="shared" si="177"/>
        <v>13.753213367609254</v>
      </c>
      <c r="DA127" s="9">
        <f t="shared" si="118"/>
        <v>4.579686545898636</v>
      </c>
      <c r="DB127" s="9">
        <f>+M127/C127*10000</f>
        <v>1.2212497455729696</v>
      </c>
      <c r="DC127" s="9">
        <f>+(M127+N127)/C127*10000</f>
        <v>1.7301038062283736</v>
      </c>
      <c r="DD127" s="9">
        <f>+O127/C127*10000</f>
        <v>1.424791369835131</v>
      </c>
      <c r="DE127" s="9">
        <f>+H127/BT127*1000</f>
        <v>3.125355153994772</v>
      </c>
      <c r="DF127" s="9">
        <f>+(AW127+BH127)/(AY127+BJ127)*100</f>
        <v>50.98963242224317</v>
      </c>
      <c r="DG127" s="9">
        <f>+(AF127+AI127+AL127+AO127+AR127+AU127+BB127+BE127)/(AY127+BJ127)*100</f>
        <v>6.974552309142319</v>
      </c>
      <c r="DH127" s="9">
        <f>+(AG127+AJ127+AM127+AP127+AS127+AV127+BC127+BF127)/(AY127+BJ127)*100</f>
        <v>42.03581526861451</v>
      </c>
    </row>
    <row r="128" spans="30:104" ht="15.75">
      <c r="AD128" s="16">
        <f t="shared" si="99"/>
        <v>0</v>
      </c>
      <c r="AZ128" s="26">
        <f t="shared" si="143"/>
        <v>0</v>
      </c>
      <c r="BV128" s="18"/>
      <c r="BW128" s="18"/>
      <c r="BY128" s="9"/>
      <c r="BZ128" s="9"/>
      <c r="CA128" s="9"/>
      <c r="CB128" s="9"/>
      <c r="CC128" s="9"/>
      <c r="CD128" s="9"/>
      <c r="CE128" s="31"/>
      <c r="CN128" s="31"/>
      <c r="CR128" s="9"/>
      <c r="CU128" s="9"/>
      <c r="CV128" s="9"/>
      <c r="CW128" s="9"/>
      <c r="CX128" s="9"/>
      <c r="CY128" s="9"/>
      <c r="CZ128" s="9"/>
    </row>
    <row r="129" spans="1:112" s="4" customFormat="1" ht="15.75">
      <c r="A129" s="41" t="s">
        <v>289</v>
      </c>
      <c r="B129" s="14" t="s">
        <v>37</v>
      </c>
      <c r="C129" s="17">
        <f>SUM(C125:C127)</f>
        <v>307537</v>
      </c>
      <c r="D129" s="6">
        <f aca="true" t="shared" si="178" ref="D129:BN129">SUM(D125:D127)</f>
        <v>293</v>
      </c>
      <c r="E129" s="6">
        <f t="shared" si="178"/>
        <v>540</v>
      </c>
      <c r="F129" s="6">
        <f t="shared" si="178"/>
        <v>0</v>
      </c>
      <c r="G129" s="6">
        <f t="shared" si="178"/>
        <v>0</v>
      </c>
      <c r="H129" s="6">
        <f t="shared" si="178"/>
        <v>336</v>
      </c>
      <c r="I129" s="6">
        <f t="shared" si="178"/>
        <v>374</v>
      </c>
      <c r="J129" s="6">
        <f t="shared" si="178"/>
        <v>3</v>
      </c>
      <c r="K129" s="6">
        <f t="shared" si="178"/>
        <v>38</v>
      </c>
      <c r="L129" s="6">
        <f t="shared" si="178"/>
        <v>19</v>
      </c>
      <c r="M129" s="6">
        <f t="shared" si="178"/>
        <v>36</v>
      </c>
      <c r="N129" s="6">
        <f t="shared" si="178"/>
        <v>20</v>
      </c>
      <c r="O129" s="6">
        <f t="shared" si="178"/>
        <v>51</v>
      </c>
      <c r="P129" s="6">
        <f t="shared" si="178"/>
        <v>15</v>
      </c>
      <c r="Q129" s="6">
        <f t="shared" si="178"/>
        <v>22</v>
      </c>
      <c r="R129" s="17">
        <f t="shared" si="178"/>
        <v>1747</v>
      </c>
      <c r="S129" s="6">
        <f t="shared" si="178"/>
        <v>37752</v>
      </c>
      <c r="T129" s="6">
        <f t="shared" si="178"/>
        <v>62</v>
      </c>
      <c r="U129" s="6">
        <f t="shared" si="178"/>
        <v>13</v>
      </c>
      <c r="V129" s="6">
        <f t="shared" si="178"/>
        <v>29919</v>
      </c>
      <c r="W129" s="6">
        <f t="shared" si="178"/>
        <v>4571</v>
      </c>
      <c r="X129" s="6">
        <f t="shared" si="178"/>
        <v>275</v>
      </c>
      <c r="Y129" s="17">
        <f t="shared" si="178"/>
        <v>72592</v>
      </c>
      <c r="Z129" s="6">
        <f t="shared" si="178"/>
        <v>9</v>
      </c>
      <c r="AA129" s="6">
        <f t="shared" si="178"/>
        <v>0</v>
      </c>
      <c r="AB129" s="6">
        <f t="shared" si="178"/>
        <v>27</v>
      </c>
      <c r="AC129" s="6">
        <f t="shared" si="178"/>
        <v>129</v>
      </c>
      <c r="AD129" s="16">
        <f t="shared" si="99"/>
        <v>165</v>
      </c>
      <c r="AE129" s="6">
        <f t="shared" si="178"/>
        <v>103</v>
      </c>
      <c r="AF129" s="6">
        <f t="shared" si="178"/>
        <v>6</v>
      </c>
      <c r="AG129" s="6">
        <f t="shared" si="178"/>
        <v>413</v>
      </c>
      <c r="AH129" s="6">
        <f t="shared" si="178"/>
        <v>911</v>
      </c>
      <c r="AI129" s="6">
        <f t="shared" si="178"/>
        <v>3</v>
      </c>
      <c r="AJ129" s="6">
        <f t="shared" si="178"/>
        <v>845</v>
      </c>
      <c r="AK129" s="6">
        <f t="shared" si="178"/>
        <v>308</v>
      </c>
      <c r="AL129" s="6">
        <f t="shared" si="178"/>
        <v>12</v>
      </c>
      <c r="AM129" s="6">
        <f t="shared" si="178"/>
        <v>338</v>
      </c>
      <c r="AN129" s="6">
        <f t="shared" si="178"/>
        <v>107</v>
      </c>
      <c r="AO129" s="6">
        <f t="shared" si="178"/>
        <v>0</v>
      </c>
      <c r="AP129" s="6">
        <f t="shared" si="178"/>
        <v>93</v>
      </c>
      <c r="AQ129" s="6">
        <f t="shared" si="178"/>
        <v>1014</v>
      </c>
      <c r="AR129" s="6">
        <f t="shared" si="178"/>
        <v>2</v>
      </c>
      <c r="AS129" s="6">
        <f t="shared" si="178"/>
        <v>838</v>
      </c>
      <c r="AT129" s="6">
        <f t="shared" si="178"/>
        <v>583</v>
      </c>
      <c r="AU129" s="6">
        <f t="shared" si="178"/>
        <v>9</v>
      </c>
      <c r="AV129" s="6">
        <f t="shared" si="178"/>
        <v>276</v>
      </c>
      <c r="AW129" s="6">
        <f t="shared" si="178"/>
        <v>3026</v>
      </c>
      <c r="AX129" s="6">
        <f t="shared" si="178"/>
        <v>2835</v>
      </c>
      <c r="AY129" s="17">
        <f t="shared" si="178"/>
        <v>5861</v>
      </c>
      <c r="AZ129" s="26">
        <f t="shared" si="143"/>
        <v>5861</v>
      </c>
      <c r="BA129" s="6">
        <f t="shared" si="178"/>
        <v>891</v>
      </c>
      <c r="BB129" s="6">
        <f t="shared" si="178"/>
        <v>10</v>
      </c>
      <c r="BC129" s="6">
        <f t="shared" si="178"/>
        <v>702</v>
      </c>
      <c r="BD129" s="6">
        <f t="shared" si="178"/>
        <v>13</v>
      </c>
      <c r="BE129" s="6">
        <f t="shared" si="178"/>
        <v>103</v>
      </c>
      <c r="BF129" s="6">
        <f t="shared" si="178"/>
        <v>119</v>
      </c>
      <c r="BG129" s="6">
        <f t="shared" si="178"/>
        <v>11</v>
      </c>
      <c r="BH129" s="6">
        <f t="shared" si="178"/>
        <v>904</v>
      </c>
      <c r="BI129" s="6">
        <f t="shared" si="178"/>
        <v>945</v>
      </c>
      <c r="BJ129" s="17">
        <f t="shared" si="178"/>
        <v>1849</v>
      </c>
      <c r="BK129" s="6">
        <f t="shared" si="178"/>
        <v>945</v>
      </c>
      <c r="BL129" s="6">
        <f t="shared" si="178"/>
        <v>0</v>
      </c>
      <c r="BM129" s="26">
        <f t="shared" si="178"/>
        <v>12283</v>
      </c>
      <c r="BN129" s="17">
        <f t="shared" si="178"/>
        <v>1461</v>
      </c>
      <c r="BO129" s="6">
        <f aca="true" t="shared" si="179" ref="BO129:BV129">SUM(BO125:BO127)</f>
        <v>10624</v>
      </c>
      <c r="BP129" s="6">
        <f t="shared" si="179"/>
        <v>90689</v>
      </c>
      <c r="BQ129" s="6">
        <f t="shared" si="179"/>
        <v>101313</v>
      </c>
      <c r="BR129" s="6">
        <f t="shared" si="179"/>
        <v>54732</v>
      </c>
      <c r="BS129" s="6">
        <f t="shared" si="179"/>
        <v>54589</v>
      </c>
      <c r="BT129" s="6">
        <f t="shared" si="179"/>
        <v>109321</v>
      </c>
      <c r="BU129" s="17">
        <f t="shared" si="179"/>
        <v>210634</v>
      </c>
      <c r="BV129" s="18">
        <f t="shared" si="179"/>
        <v>96903</v>
      </c>
      <c r="BW129" s="18"/>
      <c r="BX129" s="12">
        <f>+BV129/C129*100</f>
        <v>31.50937935923157</v>
      </c>
      <c r="BY129" s="9">
        <f t="shared" si="100"/>
        <v>23.604314277631637</v>
      </c>
      <c r="BZ129" s="9">
        <f>+(AD129+AY129)/C129*100</f>
        <v>1.959439026848802</v>
      </c>
      <c r="CA129" s="9">
        <f>+BJ129/C129*100</f>
        <v>0.6012284700702679</v>
      </c>
      <c r="CB129" s="9">
        <f t="shared" si="101"/>
        <v>0.5680617291577924</v>
      </c>
      <c r="CC129" s="9">
        <f>+BM129/C129*100</f>
        <v>3.993990966940563</v>
      </c>
      <c r="CD129" s="9">
        <f>+BN129/C129*100</f>
        <v>0.47506478895222365</v>
      </c>
      <c r="CE129" s="31">
        <f t="shared" si="102"/>
        <v>2.56066749691907</v>
      </c>
      <c r="CF129" s="9">
        <f>+(S129+T129+U129+V129+W129+X129)/BV129*100</f>
        <v>74.91202542748935</v>
      </c>
      <c r="CG129" s="9">
        <f>+(Z129+AA129+AB129+AC129+AY129)/BV129*100</f>
        <v>6.218589723744363</v>
      </c>
      <c r="CH129" s="9">
        <f>+(BA129+BB129+BC129+BG129)/BV129*100</f>
        <v>1.665583108882078</v>
      </c>
      <c r="CI129" s="9">
        <f>+(BD129+BE129+BF129)/BV129*100</f>
        <v>0.24251055178890232</v>
      </c>
      <c r="CJ129" s="9">
        <f>+(BA129+BB129+BC129+BG129+BD129+BE129+BF129)/BV129*100</f>
        <v>1.9080936606709804</v>
      </c>
      <c r="CK129" s="9">
        <f>+R129/BV129*100</f>
        <v>1.802833761596648</v>
      </c>
      <c r="CL129" s="9">
        <f t="shared" si="111"/>
        <v>12.675562160098242</v>
      </c>
      <c r="CM129" s="9">
        <f t="shared" si="112"/>
        <v>1.5076932602705797</v>
      </c>
      <c r="CN129" s="31">
        <f t="shared" si="103"/>
        <v>8.126683384415344</v>
      </c>
      <c r="CO129" s="9">
        <f t="shared" si="113"/>
        <v>52.00573065902579</v>
      </c>
      <c r="CP129" s="9">
        <f t="shared" si="114"/>
        <v>0.08540886048049372</v>
      </c>
      <c r="CQ129" s="9">
        <f t="shared" si="115"/>
        <v>52.09113951950628</v>
      </c>
      <c r="CR129" s="9">
        <f t="shared" si="104"/>
        <v>0.01790830945558739</v>
      </c>
      <c r="CS129" s="9">
        <f t="shared" si="116"/>
        <v>47.512122547939164</v>
      </c>
      <c r="CT129" s="9">
        <f t="shared" si="117"/>
        <v>13.253116845462454</v>
      </c>
      <c r="CU129" s="9">
        <f t="shared" si="172"/>
        <v>8.906329977819484</v>
      </c>
      <c r="CV129" s="9">
        <f t="shared" si="173"/>
        <v>30.011943354376385</v>
      </c>
      <c r="CW129" s="9">
        <f t="shared" si="174"/>
        <v>11.226753113803104</v>
      </c>
      <c r="CX129" s="9">
        <f t="shared" si="175"/>
        <v>3.4123869646817946</v>
      </c>
      <c r="CY129" s="9">
        <f t="shared" si="176"/>
        <v>31.63282716260024</v>
      </c>
      <c r="CZ129" s="9">
        <f t="shared" si="177"/>
        <v>14.80975942671899</v>
      </c>
      <c r="DA129" s="9">
        <f t="shared" si="118"/>
        <v>4.682363422937728</v>
      </c>
      <c r="DB129" s="9">
        <f>+M129/C129*10000</f>
        <v>1.170590855734432</v>
      </c>
      <c r="DC129" s="9">
        <f>+(M129+N129)/C129*10000</f>
        <v>1.8209191089202275</v>
      </c>
      <c r="DD129" s="9">
        <f>+O129/C129*10000</f>
        <v>1.6583370456237787</v>
      </c>
      <c r="DE129" s="9">
        <f>+H129/BT129*1000</f>
        <v>3.0735174394672566</v>
      </c>
      <c r="DF129" s="9">
        <f>+(AW129+BH129)/(AY129+BJ129)*100</f>
        <v>50.97276264591439</v>
      </c>
      <c r="DG129" s="9">
        <f>+(AF129+AI129+AL129+AO129+AR129+AU129+BB129+BE129)/(AY129+BJ129)*100</f>
        <v>1.880674448767834</v>
      </c>
      <c r="DH129" s="9">
        <f>+(AG129+AJ129+AM129+AP129+AS129+AV129+BC129+BF129)/(AY129+BJ129)*100</f>
        <v>47.003891050583654</v>
      </c>
    </row>
    <row r="130" spans="3:112" ht="15.75">
      <c r="C130" s="1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17"/>
      <c r="S130" s="6"/>
      <c r="T130" s="6"/>
      <c r="U130" s="6"/>
      <c r="V130" s="6"/>
      <c r="W130" s="6"/>
      <c r="X130" s="6"/>
      <c r="Y130" s="17"/>
      <c r="Z130" s="6"/>
      <c r="AA130" s="6"/>
      <c r="AB130" s="6"/>
      <c r="AC130" s="6"/>
      <c r="AD130" s="16">
        <f t="shared" si="99"/>
        <v>0</v>
      </c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17"/>
      <c r="AZ130" s="26">
        <f t="shared" si="143"/>
        <v>0</v>
      </c>
      <c r="BA130" s="6"/>
      <c r="BB130" s="6"/>
      <c r="BC130" s="6"/>
      <c r="BD130" s="6"/>
      <c r="BE130" s="6"/>
      <c r="BF130" s="6"/>
      <c r="BG130" s="6"/>
      <c r="BH130" s="6"/>
      <c r="BI130" s="6"/>
      <c r="BJ130" s="17"/>
      <c r="BK130" s="6"/>
      <c r="BL130" s="6"/>
      <c r="BM130" s="26"/>
      <c r="BN130" s="17"/>
      <c r="BO130" s="6"/>
      <c r="BP130" s="6"/>
      <c r="BQ130" s="6"/>
      <c r="BR130" s="6"/>
      <c r="BS130" s="6"/>
      <c r="BT130" s="6"/>
      <c r="BU130" s="17"/>
      <c r="BV130" s="18"/>
      <c r="BW130" s="18"/>
      <c r="BY130" s="9"/>
      <c r="BZ130" s="9"/>
      <c r="CA130" s="9"/>
      <c r="CB130" s="9"/>
      <c r="CC130" s="9"/>
      <c r="CD130" s="9"/>
      <c r="CE130" s="31"/>
      <c r="CF130" s="9"/>
      <c r="CG130" s="9"/>
      <c r="CH130" s="9"/>
      <c r="CI130" s="9"/>
      <c r="CJ130" s="9"/>
      <c r="CK130" s="9"/>
      <c r="CL130" s="9"/>
      <c r="CM130" s="9"/>
      <c r="CN130" s="31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</row>
    <row r="131" spans="1:112" s="4" customFormat="1" ht="15.75">
      <c r="A131" s="41" t="s">
        <v>264</v>
      </c>
      <c r="B131" s="14" t="s">
        <v>43</v>
      </c>
      <c r="C131" s="17">
        <v>1200371</v>
      </c>
      <c r="D131" s="6">
        <v>1005</v>
      </c>
      <c r="E131" s="6">
        <v>2048</v>
      </c>
      <c r="F131" s="6">
        <v>0</v>
      </c>
      <c r="G131" s="6">
        <v>0</v>
      </c>
      <c r="H131" s="6">
        <v>1038</v>
      </c>
      <c r="I131" s="6">
        <v>1352</v>
      </c>
      <c r="J131" s="6">
        <v>10</v>
      </c>
      <c r="K131" s="6">
        <v>62</v>
      </c>
      <c r="L131" s="6">
        <v>44</v>
      </c>
      <c r="M131" s="6">
        <v>143</v>
      </c>
      <c r="N131" s="6">
        <v>89</v>
      </c>
      <c r="O131" s="6">
        <v>202</v>
      </c>
      <c r="P131" s="6">
        <v>36</v>
      </c>
      <c r="Q131" s="6">
        <v>60</v>
      </c>
      <c r="R131" s="17">
        <f>+R123+R129</f>
        <v>5949</v>
      </c>
      <c r="S131" s="6">
        <v>115739</v>
      </c>
      <c r="T131" s="6">
        <v>90</v>
      </c>
      <c r="U131" s="6">
        <v>32</v>
      </c>
      <c r="V131" s="6">
        <v>190519</v>
      </c>
      <c r="W131" s="6">
        <v>11562</v>
      </c>
      <c r="X131" s="6">
        <v>471</v>
      </c>
      <c r="Y131" s="17">
        <f>SUM(S131:X131)</f>
        <v>318413</v>
      </c>
      <c r="Z131" s="6">
        <v>15</v>
      </c>
      <c r="AA131" s="6">
        <v>1</v>
      </c>
      <c r="AB131" s="6">
        <v>36</v>
      </c>
      <c r="AC131" s="6">
        <v>347</v>
      </c>
      <c r="AD131" s="16">
        <f t="shared" si="99"/>
        <v>399</v>
      </c>
      <c r="AE131" s="6">
        <v>255</v>
      </c>
      <c r="AF131" s="6">
        <v>23</v>
      </c>
      <c r="AG131" s="6">
        <v>842</v>
      </c>
      <c r="AH131" s="6">
        <v>2814</v>
      </c>
      <c r="AI131" s="6">
        <v>7</v>
      </c>
      <c r="AJ131" s="6">
        <v>2081</v>
      </c>
      <c r="AK131" s="6">
        <v>867</v>
      </c>
      <c r="AL131" s="6">
        <v>16</v>
      </c>
      <c r="AM131" s="6">
        <v>876</v>
      </c>
      <c r="AN131" s="6">
        <v>432</v>
      </c>
      <c r="AO131" s="6">
        <v>0</v>
      </c>
      <c r="AP131" s="6">
        <v>447</v>
      </c>
      <c r="AQ131" s="6">
        <v>2550</v>
      </c>
      <c r="AR131" s="6">
        <v>3</v>
      </c>
      <c r="AS131" s="6">
        <v>1906</v>
      </c>
      <c r="AT131" s="6">
        <v>1544</v>
      </c>
      <c r="AU131" s="6">
        <v>23</v>
      </c>
      <c r="AV131" s="6">
        <v>820</v>
      </c>
      <c r="AW131" s="6">
        <v>8462</v>
      </c>
      <c r="AX131" s="6">
        <v>7044</v>
      </c>
      <c r="AY131" s="17">
        <v>15506</v>
      </c>
      <c r="AZ131" s="26">
        <f t="shared" si="143"/>
        <v>15506</v>
      </c>
      <c r="BA131" s="6">
        <v>2054</v>
      </c>
      <c r="BB131" s="6">
        <v>49</v>
      </c>
      <c r="BC131" s="6">
        <v>1267</v>
      </c>
      <c r="BD131" s="6">
        <v>66</v>
      </c>
      <c r="BE131" s="6">
        <v>194</v>
      </c>
      <c r="BF131" s="6">
        <v>326</v>
      </c>
      <c r="BG131" s="6">
        <v>40</v>
      </c>
      <c r="BH131" s="6">
        <v>2120</v>
      </c>
      <c r="BI131" s="6">
        <v>1876</v>
      </c>
      <c r="BJ131" s="17">
        <v>3996</v>
      </c>
      <c r="BK131" s="6">
        <v>2523</v>
      </c>
      <c r="BL131" s="6">
        <v>0</v>
      </c>
      <c r="BM131" s="26">
        <v>53339</v>
      </c>
      <c r="BN131" s="17">
        <v>6479</v>
      </c>
      <c r="BO131" s="6">
        <v>57799</v>
      </c>
      <c r="BP131" s="6">
        <v>300461</v>
      </c>
      <c r="BQ131" s="6">
        <v>358260</v>
      </c>
      <c r="BR131" s="6">
        <v>216608</v>
      </c>
      <c r="BS131" s="6">
        <v>218759</v>
      </c>
      <c r="BT131" s="6">
        <v>435367</v>
      </c>
      <c r="BU131" s="17">
        <v>793627</v>
      </c>
      <c r="BV131" s="18">
        <f>+C131-BU131</f>
        <v>406744</v>
      </c>
      <c r="BW131" s="18"/>
      <c r="BX131" s="12">
        <f>+BV131/C131*100</f>
        <v>33.88485726496225</v>
      </c>
      <c r="BY131" s="9">
        <f t="shared" si="100"/>
        <v>26.52621564499642</v>
      </c>
      <c r="BZ131" s="9">
        <f>+(AD131+AY131)/C131*100</f>
        <v>1.3250070186633967</v>
      </c>
      <c r="CA131" s="9">
        <f>+BJ131/C131*100</f>
        <v>0.3328970793196437</v>
      </c>
      <c r="CB131" s="9">
        <f t="shared" si="101"/>
        <v>0.4955967779961362</v>
      </c>
      <c r="CC131" s="9">
        <f>+BM131/C131*100</f>
        <v>4.4435428713289475</v>
      </c>
      <c r="CD131" s="9">
        <f>+BN131/C131*100</f>
        <v>0.5397497940220148</v>
      </c>
      <c r="CE131" s="31">
        <f t="shared" si="102"/>
        <v>1.6579040979830404</v>
      </c>
      <c r="CF131" s="9">
        <f>+(S131+T131+U131+V131+W131+X131)/BV131*100</f>
        <v>78.2833920106996</v>
      </c>
      <c r="CG131" s="9">
        <f>+(Z131+AA131+AB131+AC131+AY131)/BV131*100</f>
        <v>3.9103219715595063</v>
      </c>
      <c r="CH131" s="9">
        <f>+(BA131+BB131+BC131+BG131)/BV131*100</f>
        <v>0.8383651633459867</v>
      </c>
      <c r="CI131" s="9">
        <f>+(BD131+BE131+BF131)/BV131*100</f>
        <v>0.1440709635544716</v>
      </c>
      <c r="CJ131" s="9">
        <f>+(BA131+BB131+BC131+BG131+BD131+BE131+BF131)/BV131*100</f>
        <v>0.9824361269004582</v>
      </c>
      <c r="CK131" s="9">
        <f>+R131/BV131*100</f>
        <v>1.4625907204531596</v>
      </c>
      <c r="CL131" s="9">
        <f t="shared" si="111"/>
        <v>13.113653796982868</v>
      </c>
      <c r="CM131" s="9">
        <f t="shared" si="112"/>
        <v>1.5928938103573747</v>
      </c>
      <c r="CN131" s="31">
        <f t="shared" si="103"/>
        <v>4.892758098459965</v>
      </c>
      <c r="CO131" s="9">
        <f t="shared" si="113"/>
        <v>36.34870435566387</v>
      </c>
      <c r="CP131" s="9">
        <f t="shared" si="114"/>
        <v>0.02826517761523556</v>
      </c>
      <c r="CQ131" s="9">
        <f t="shared" si="115"/>
        <v>36.37696953327911</v>
      </c>
      <c r="CR131" s="9">
        <f t="shared" si="104"/>
        <v>0.010049840929861532</v>
      </c>
      <c r="CS131" s="9">
        <f t="shared" si="116"/>
        <v>63.46505952960463</v>
      </c>
      <c r="CT131" s="9">
        <f t="shared" si="117"/>
        <v>5.721468124168032</v>
      </c>
      <c r="CU131" s="9">
        <f t="shared" si="172"/>
        <v>7.223010447568683</v>
      </c>
      <c r="CV131" s="9">
        <f t="shared" si="173"/>
        <v>31.613568941055075</v>
      </c>
      <c r="CW131" s="9">
        <f t="shared" si="174"/>
        <v>11.343995872565458</v>
      </c>
      <c r="CX131" s="9">
        <f t="shared" si="175"/>
        <v>5.668773378047208</v>
      </c>
      <c r="CY131" s="9">
        <f t="shared" si="176"/>
        <v>28.75661034438282</v>
      </c>
      <c r="CZ131" s="9">
        <f t="shared" si="177"/>
        <v>15.394041016380754</v>
      </c>
      <c r="DA131" s="9">
        <f t="shared" si="118"/>
        <v>4.415301602587866</v>
      </c>
      <c r="DB131" s="9">
        <f>+M131/C131*10000</f>
        <v>1.1912983569246507</v>
      </c>
      <c r="DC131" s="9">
        <f>+(M131+N131)/C131*10000</f>
        <v>1.932735795849783</v>
      </c>
      <c r="DD131" s="9">
        <f>+O131/C131*10000</f>
        <v>1.6828130636278285</v>
      </c>
      <c r="DE131" s="9">
        <f>+H131/BT131*1000</f>
        <v>2.3841954029588828</v>
      </c>
      <c r="DF131" s="9">
        <f>+(AW131+BH131)/(AY131+BJ131)*100</f>
        <v>54.261101425494815</v>
      </c>
      <c r="DG131" s="9">
        <f>+(AF131+AI131+AL131+AO131+AR131+AU131+BB131+BE131)/(AY131+BJ131)*100</f>
        <v>1.615218951902369</v>
      </c>
      <c r="DH131" s="9">
        <f>+(AG131+AJ131+AM131+AP131+AS131+AV131+BC131+BF131)/(AY131+BJ131)*100</f>
        <v>43.91857245410727</v>
      </c>
    </row>
    <row r="132" spans="3:112" ht="15.75">
      <c r="C132" s="18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8"/>
      <c r="S132" s="5"/>
      <c r="T132" s="5"/>
      <c r="U132" s="5"/>
      <c r="V132" s="5"/>
      <c r="W132" s="5"/>
      <c r="X132" s="5"/>
      <c r="Y132" s="18"/>
      <c r="Z132" s="5"/>
      <c r="AA132" s="5"/>
      <c r="AB132" s="5"/>
      <c r="AC132" s="5"/>
      <c r="AD132" s="16">
        <f aca="true" t="shared" si="180" ref="AD132:AD151">SUM(Z132:AC132)</f>
        <v>0</v>
      </c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18"/>
      <c r="AZ132" s="26">
        <f t="shared" si="143"/>
        <v>0</v>
      </c>
      <c r="BA132" s="5"/>
      <c r="BB132" s="5"/>
      <c r="BC132" s="5"/>
      <c r="BD132" s="5"/>
      <c r="BE132" s="5"/>
      <c r="BF132" s="5"/>
      <c r="BG132" s="5"/>
      <c r="BH132" s="5"/>
      <c r="BI132" s="5"/>
      <c r="BJ132" s="18"/>
      <c r="BK132" s="5"/>
      <c r="BL132" s="5"/>
      <c r="BM132" s="11"/>
      <c r="BN132" s="18"/>
      <c r="BO132" s="5"/>
      <c r="BP132" s="5"/>
      <c r="BQ132" s="5"/>
      <c r="BR132" s="5"/>
      <c r="BS132" s="5"/>
      <c r="BT132" s="5"/>
      <c r="BU132" s="18"/>
      <c r="BV132" s="18"/>
      <c r="BW132" s="18"/>
      <c r="BY132" s="9"/>
      <c r="BZ132" s="9"/>
      <c r="CA132" s="9"/>
      <c r="CB132" s="9"/>
      <c r="CC132" s="9"/>
      <c r="CD132" s="9"/>
      <c r="CE132" s="31"/>
      <c r="CF132" s="9"/>
      <c r="CG132" s="9"/>
      <c r="CH132" s="9"/>
      <c r="CI132" s="9"/>
      <c r="CJ132" s="9"/>
      <c r="CK132" s="9"/>
      <c r="CL132" s="9"/>
      <c r="CM132" s="9"/>
      <c r="CN132" s="31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</row>
    <row r="133" spans="1:112" ht="15.75">
      <c r="A133" s="37" t="s">
        <v>267</v>
      </c>
      <c r="B133" s="14" t="s">
        <v>199</v>
      </c>
      <c r="C133" s="18">
        <f>+C62+C95+C109+C131+C100-C158</f>
        <v>15417327</v>
      </c>
      <c r="D133" s="5">
        <f>+D62+D95+D109+D131+D100</f>
        <v>19858</v>
      </c>
      <c r="E133" s="5">
        <f>+E62+E95+E109+E131+E100</f>
        <v>14045</v>
      </c>
      <c r="F133" s="5">
        <f>+F62+F95+F109+F131+F100</f>
        <v>8153</v>
      </c>
      <c r="G133" s="5">
        <f>+G62+G95+G109+G131+G100</f>
        <v>13342</v>
      </c>
      <c r="H133" s="5">
        <f>+H62+H95+H109+H131+H100</f>
        <v>27221</v>
      </c>
      <c r="I133" s="5">
        <f>+I62+I95+I109+I131+I100</f>
        <v>63437</v>
      </c>
      <c r="J133" s="5">
        <f>+J62+J95+J109+J131+J100</f>
        <v>715</v>
      </c>
      <c r="K133" s="5">
        <f>+K62+K95+K109+K131+K100</f>
        <v>11303</v>
      </c>
      <c r="L133" s="5">
        <f>+L62+L95+L109+L131+L100</f>
        <v>4884</v>
      </c>
      <c r="M133" s="5">
        <f>+M62+M95+M109+M131+M100</f>
        <v>2809</v>
      </c>
      <c r="N133" s="5">
        <f>+N62+N95+N109+N131+N100</f>
        <v>1051</v>
      </c>
      <c r="O133" s="5">
        <f>+O62+O95+O109+O131+O100</f>
        <v>5470</v>
      </c>
      <c r="P133" s="5">
        <f>+P62+P95+P109+P131+P100</f>
        <v>1437</v>
      </c>
      <c r="Q133" s="5">
        <f>+Q62+Q95+Q109+Q131+Q100</f>
        <v>3518</v>
      </c>
      <c r="R133" s="18">
        <f>+R62+R95+R109+R131+R100</f>
        <v>177103</v>
      </c>
      <c r="S133" s="5">
        <f>+S62+S95+S109+S131+S100</f>
        <v>1925625</v>
      </c>
      <c r="T133" s="5">
        <f>+T62+T95+T109+T131+T100</f>
        <v>47808</v>
      </c>
      <c r="U133" s="5">
        <f>+U62+U95+U109+U131+U100</f>
        <v>16063</v>
      </c>
      <c r="V133" s="5">
        <f>+V62+V95+V109+V131+V100</f>
        <v>1650870</v>
      </c>
      <c r="W133" s="5">
        <f>+W62+W95+W109+W131+W100</f>
        <v>1369312</v>
      </c>
      <c r="X133" s="5">
        <f>+X62+X95+X109+X131+X100</f>
        <v>4931</v>
      </c>
      <c r="Y133" s="18">
        <f>+Y62+Y95+Y109+Y131+Y100</f>
        <v>5014609</v>
      </c>
      <c r="Z133" s="5">
        <f>+Z62+Z95+Z109+Z131+Z100</f>
        <v>1289</v>
      </c>
      <c r="AA133" s="5">
        <f>+AA62+AA95+AA109+AA131+AA100</f>
        <v>994</v>
      </c>
      <c r="AB133" s="5">
        <f>+AB62+AB95+AB109+AB131+AB100</f>
        <v>1968</v>
      </c>
      <c r="AC133" s="5">
        <f>+AC62+AC95+AC109+AC131+AC100</f>
        <v>45892</v>
      </c>
      <c r="AD133" s="16">
        <f t="shared" si="180"/>
        <v>50143</v>
      </c>
      <c r="AE133" s="5">
        <f>+AE62+AE95+AE109+AE131+AE100</f>
        <v>16738</v>
      </c>
      <c r="AF133" s="5">
        <f>+AF62+AF95+AF109+AF131+AF100</f>
        <v>1625</v>
      </c>
      <c r="AG133" s="5">
        <f>+AG62+AG95+AG109+AG131+AG100</f>
        <v>44241</v>
      </c>
      <c r="AH133" s="5">
        <f>+AH62+AH95+AH109+AH131+AH100</f>
        <v>75280</v>
      </c>
      <c r="AI133" s="5">
        <f>+AI62+AI95+AI109+AI131+AI100</f>
        <v>2348</v>
      </c>
      <c r="AJ133" s="5">
        <f>+AJ62+AJ95+AJ109+AJ131+AJ100</f>
        <v>94340</v>
      </c>
      <c r="AK133" s="5">
        <f>+AK62+AK95+AK109+AK131+AK100</f>
        <v>32107</v>
      </c>
      <c r="AL133" s="5">
        <f>+AL62+AL95+AL109+AL131+AL100</f>
        <v>2218</v>
      </c>
      <c r="AM133" s="5">
        <f>+AM62+AM95+AM109+AM131+AM100</f>
        <v>47960</v>
      </c>
      <c r="AN133" s="5">
        <f>+AN62+AN95+AN109+AN131+AN100</f>
        <v>47630</v>
      </c>
      <c r="AO133" s="5">
        <f>+AO62+AO95+AO109+AO131+AO100</f>
        <v>1011</v>
      </c>
      <c r="AP133" s="5">
        <f>+AP62+AP95+AP109+AP131+AP100</f>
        <v>44917</v>
      </c>
      <c r="AQ133" s="5">
        <f>+AQ62+AQ95+AQ109+AQ131+AQ100</f>
        <v>85072</v>
      </c>
      <c r="AR133" s="5">
        <f>+AR62+AR95+AR109+AR131+AR100</f>
        <v>1998</v>
      </c>
      <c r="AS133" s="5">
        <f>+AS62+AS95+AS109+AS131+AS100</f>
        <v>83840</v>
      </c>
      <c r="AT133" s="5">
        <f>+AT62+AT95+AT109+AT131+AT100</f>
        <v>34265</v>
      </c>
      <c r="AU133" s="5">
        <f>+AU62+AU95+AU109+AU131+AU100</f>
        <v>1440</v>
      </c>
      <c r="AV133" s="5">
        <f>+AV62+AV95+AV109+AV131+AV100</f>
        <v>29940</v>
      </c>
      <c r="AW133" s="5">
        <f>+AW62+AW95+AW109+AW131+AW100</f>
        <v>291090</v>
      </c>
      <c r="AX133" s="5">
        <f>+AX62+AX95+AX109+AX131+AX100</f>
        <v>355881</v>
      </c>
      <c r="AY133" s="18">
        <f>+AY62+AY95+AY109+AY131+AY100</f>
        <v>646972</v>
      </c>
      <c r="AZ133" s="26">
        <f t="shared" si="143"/>
        <v>646970</v>
      </c>
      <c r="BA133" s="5">
        <f>+BA62+BA95+BA109+BA131+BA100</f>
        <v>58546</v>
      </c>
      <c r="BB133" s="5">
        <f>+BB62+BB95+BB109+BB131+BB100</f>
        <v>6566</v>
      </c>
      <c r="BC133" s="5">
        <f>+BC62+BC95+BC109+BC131+BC100</f>
        <v>37503</v>
      </c>
      <c r="BD133" s="5">
        <f>+BD62+BD95+BD109+BD131+BD100</f>
        <v>7239</v>
      </c>
      <c r="BE133" s="5">
        <f>+BE62+BE95+BE109+BE131+BE100</f>
        <v>5347</v>
      </c>
      <c r="BF133" s="5">
        <f>+BF62+BF95+BF109+BF131+BF100</f>
        <v>15799</v>
      </c>
      <c r="BG133" s="5">
        <f>+BG62+BG95+BG109+BG131+BG100</f>
        <v>2410</v>
      </c>
      <c r="BH133" s="5">
        <f>+BH62+BH95+BH109+BH131+BH100</f>
        <v>65784</v>
      </c>
      <c r="BI133" s="5">
        <f>+BI62+BI95+BI109+BI131+BI100</f>
        <v>67625</v>
      </c>
      <c r="BJ133" s="18">
        <f>+BJ62+BJ95+BJ109+BJ131+BJ100</f>
        <v>133409</v>
      </c>
      <c r="BK133" s="5">
        <f>+BK62+BK95+BK109+BK131+BK100</f>
        <v>40063</v>
      </c>
      <c r="BL133" s="5">
        <f>+BL62+BL95+BL109+BL131+BL100</f>
        <v>40617</v>
      </c>
      <c r="BM133" s="11">
        <f>+BM62+BM95+BM109+BM131+BM100</f>
        <v>131494</v>
      </c>
      <c r="BN133" s="18">
        <f>+BN62+BN95+BN109+BN131+BN100</f>
        <v>1145075</v>
      </c>
      <c r="BO133" s="5">
        <f>+BO62+BO95+BO109+BO131+BO100</f>
        <v>320681</v>
      </c>
      <c r="BP133" s="5">
        <f>+BP62+BP95+BP109+BP131+BP100</f>
        <v>2630545</v>
      </c>
      <c r="BQ133" s="5">
        <f>+BQ62+BQ95+BQ109+BQ131+BQ100</f>
        <v>2951226</v>
      </c>
      <c r="BR133" s="5">
        <f>+BR62+BR95+BR109+BR131+BR100</f>
        <v>2543907</v>
      </c>
      <c r="BS133" s="5">
        <f>+BS62+BS95+BS109+BS131+BS100</f>
        <v>2622559</v>
      </c>
      <c r="BT133" s="5">
        <f>+BT62+BT95+BT109+BT131+BT100</f>
        <v>5166466</v>
      </c>
      <c r="BU133" s="18">
        <f>+BU62+BU95+BU109+BU131+BU100</f>
        <v>8117693</v>
      </c>
      <c r="BV133" s="18">
        <f>+C133-BU133</f>
        <v>7299634</v>
      </c>
      <c r="BW133" s="18"/>
      <c r="BX133" s="12">
        <f>+BV133/C133*100</f>
        <v>47.34694931229</v>
      </c>
      <c r="BY133" s="9">
        <f aca="true" t="shared" si="181" ref="BY133:BY151">+Y133/C133*100</f>
        <v>32.525800354367526</v>
      </c>
      <c r="BZ133" s="9">
        <f>+(AD133+AY133)/C133*100</f>
        <v>4.521633354471887</v>
      </c>
      <c r="CA133" s="9">
        <f>+BJ133/C133*100</f>
        <v>0.8653186119746957</v>
      </c>
      <c r="CB133" s="9">
        <f aca="true" t="shared" si="182" ref="CB133:CB151">+R133/C133*100</f>
        <v>1.1487270134440297</v>
      </c>
      <c r="CC133" s="9">
        <f>+BM133/C133*100</f>
        <v>0.852897522378555</v>
      </c>
      <c r="CD133" s="9">
        <f>+BN133/C133*100</f>
        <v>7.427195388668865</v>
      </c>
      <c r="CE133" s="31">
        <f aca="true" t="shared" si="183" ref="CE133:CE151">SUM(BZ133:CA133)</f>
        <v>5.386951966446583</v>
      </c>
      <c r="CF133" s="9">
        <f>+(S133+T133+U133+V133+W133+X133)/BV133*100</f>
        <v>68.69671821902304</v>
      </c>
      <c r="CG133" s="9">
        <f>+(Z133+AA133+AB133+AC133+AY133)/BV133*100</f>
        <v>9.549999356132103</v>
      </c>
      <c r="CH133" s="9">
        <f>+(BA133+BB133+BC133+BG133)/BV133*100</f>
        <v>1.4387707657671605</v>
      </c>
      <c r="CI133" s="9">
        <f>+(BD133+BE133+BF133)/BV133*100</f>
        <v>0.3888551124618029</v>
      </c>
      <c r="CJ133" s="9">
        <f>+(BA133+BB133+BC133+BG133+BD133+BE133+BF133)/BV133*100</f>
        <v>1.8276258782289632</v>
      </c>
      <c r="CK133" s="9">
        <f>+R133/BV133*100</f>
        <v>2.4261901350122486</v>
      </c>
      <c r="CL133" s="9">
        <f>+BM133/BV133*100</f>
        <v>1.8013779868963293</v>
      </c>
      <c r="CM133" s="9">
        <f>+BN133/BV133*100</f>
        <v>15.686745390248333</v>
      </c>
      <c r="CN133" s="31">
        <f aca="true" t="shared" si="184" ref="CN133:CN151">SUM(CG133:CI133)</f>
        <v>11.377625234361066</v>
      </c>
      <c r="CO133" s="9">
        <f>+S133/(S133+T133+U133+V133+W133+X133)*100</f>
        <v>38.400301997623345</v>
      </c>
      <c r="CP133" s="9">
        <f>+T133/(S133+T133+U133+V133+W133+X133)*100</f>
        <v>0.9533744305887059</v>
      </c>
      <c r="CQ133" s="9">
        <f>+(S133+T133)/(S133+T133+U133+V133+W133+X133)*100</f>
        <v>39.35367642821205</v>
      </c>
      <c r="CR133" s="9">
        <f aca="true" t="shared" si="185" ref="CR133:CR151">+U133/Y133*100</f>
        <v>0.32032407711149563</v>
      </c>
      <c r="CS133" s="9">
        <f>+(V133+W133)/(S133+T133+U133+V133+W133+X133)*100</f>
        <v>60.2276668031346</v>
      </c>
      <c r="CT133" s="9">
        <f>+W133/(V133+W133)*100</f>
        <v>45.33872461990701</v>
      </c>
      <c r="CU133" s="9">
        <f t="shared" si="172"/>
        <v>9.676491954804705</v>
      </c>
      <c r="CV133" s="9">
        <f t="shared" si="173"/>
        <v>26.580521507952454</v>
      </c>
      <c r="CW133" s="9">
        <f t="shared" si="174"/>
        <v>12.71851863301235</v>
      </c>
      <c r="CX133" s="9">
        <f t="shared" si="175"/>
        <v>14.460948730234788</v>
      </c>
      <c r="CY133" s="9">
        <f t="shared" si="176"/>
        <v>26.416989968622968</v>
      </c>
      <c r="CZ133" s="9">
        <f t="shared" si="177"/>
        <v>10.146529205372737</v>
      </c>
      <c r="DA133" s="9">
        <f>+(M133+N133+O133+P133+Q133)/C133*10000</f>
        <v>9.26554907994103</v>
      </c>
      <c r="DB133" s="9">
        <f>+M133/C133*10000</f>
        <v>1.8219760143895243</v>
      </c>
      <c r="DC133" s="9">
        <f>+(M133+N133)/C133*10000</f>
        <v>2.5036765452273277</v>
      </c>
      <c r="DD133" s="9">
        <f>+O133/C133*10000</f>
        <v>3.547956140516446</v>
      </c>
      <c r="DE133" s="9">
        <f>+H133/BT133*1000</f>
        <v>5.268785277983055</v>
      </c>
      <c r="DF133" s="9">
        <f>+(AW133+BH133)/(AY133+BJ133)*100</f>
        <v>45.730739215844565</v>
      </c>
      <c r="DG133" s="9">
        <f>+(AF133+AI133+AL133+AO133+AR133+AU133+BB133+BE133)/(AY133+BJ133)*100</f>
        <v>2.8899986032463634</v>
      </c>
      <c r="DH133" s="9">
        <f>+(AG133+AJ133+AM133+AP133+AS133+AV133+BC133+BF133)/(AY133+BJ133)*100</f>
        <v>51.06992610019977</v>
      </c>
    </row>
    <row r="134" spans="1:112" s="18" customFormat="1" ht="15.75">
      <c r="A134" s="45" t="s">
        <v>256</v>
      </c>
      <c r="B134" s="32" t="s">
        <v>200</v>
      </c>
      <c r="C134" s="18">
        <f aca="true" t="shared" si="186" ref="C134:AC134">SUM(C5:C15)</f>
        <v>2408676</v>
      </c>
      <c r="D134" s="18">
        <f t="shared" si="186"/>
        <v>3092</v>
      </c>
      <c r="E134" s="18">
        <f t="shared" si="186"/>
        <v>996</v>
      </c>
      <c r="F134" s="18">
        <f t="shared" si="186"/>
        <v>1471</v>
      </c>
      <c r="G134" s="18">
        <f t="shared" si="186"/>
        <v>1468</v>
      </c>
      <c r="H134" s="18">
        <f t="shared" si="186"/>
        <v>4645</v>
      </c>
      <c r="I134" s="18">
        <f t="shared" si="186"/>
        <v>7773</v>
      </c>
      <c r="J134" s="18">
        <f t="shared" si="186"/>
        <v>49</v>
      </c>
      <c r="K134" s="18">
        <f t="shared" si="186"/>
        <v>1953</v>
      </c>
      <c r="L134" s="18">
        <f t="shared" si="186"/>
        <v>740</v>
      </c>
      <c r="M134" s="18">
        <f t="shared" si="186"/>
        <v>480</v>
      </c>
      <c r="N134" s="18">
        <f t="shared" si="186"/>
        <v>219</v>
      </c>
      <c r="O134" s="18">
        <f t="shared" si="186"/>
        <v>1098</v>
      </c>
      <c r="P134" s="18">
        <f t="shared" si="186"/>
        <v>197</v>
      </c>
      <c r="Q134" s="18">
        <f t="shared" si="186"/>
        <v>420</v>
      </c>
      <c r="R134" s="18">
        <f t="shared" si="186"/>
        <v>24601</v>
      </c>
      <c r="S134" s="18">
        <f t="shared" si="186"/>
        <v>262515</v>
      </c>
      <c r="T134" s="18">
        <f t="shared" si="186"/>
        <v>2428</v>
      </c>
      <c r="U134" s="18">
        <f t="shared" si="186"/>
        <v>3006</v>
      </c>
      <c r="V134" s="18">
        <f t="shared" si="186"/>
        <v>343821</v>
      </c>
      <c r="W134" s="18">
        <f t="shared" si="186"/>
        <v>252878</v>
      </c>
      <c r="X134" s="18">
        <f t="shared" si="186"/>
        <v>1402</v>
      </c>
      <c r="Y134" s="18">
        <f t="shared" si="186"/>
        <v>866050</v>
      </c>
      <c r="Z134" s="18">
        <f t="shared" si="186"/>
        <v>171</v>
      </c>
      <c r="AA134" s="18">
        <f t="shared" si="186"/>
        <v>69</v>
      </c>
      <c r="AB134" s="18">
        <f t="shared" si="186"/>
        <v>97</v>
      </c>
      <c r="AC134" s="18">
        <f t="shared" si="186"/>
        <v>3013</v>
      </c>
      <c r="AD134" s="16">
        <f t="shared" si="180"/>
        <v>3350</v>
      </c>
      <c r="AE134" s="18">
        <f aca="true" t="shared" si="187" ref="AE134:AY134">SUM(AE5:AE15)</f>
        <v>2810</v>
      </c>
      <c r="AF134" s="18">
        <f t="shared" si="187"/>
        <v>189</v>
      </c>
      <c r="AG134" s="18">
        <f t="shared" si="187"/>
        <v>9514</v>
      </c>
      <c r="AH134" s="18">
        <f t="shared" si="187"/>
        <v>15566</v>
      </c>
      <c r="AI134" s="18">
        <f t="shared" si="187"/>
        <v>439</v>
      </c>
      <c r="AJ134" s="18">
        <f t="shared" si="187"/>
        <v>16804</v>
      </c>
      <c r="AK134" s="18">
        <f t="shared" si="187"/>
        <v>6471</v>
      </c>
      <c r="AL134" s="18">
        <f t="shared" si="187"/>
        <v>385</v>
      </c>
      <c r="AM134" s="18">
        <f t="shared" si="187"/>
        <v>9030</v>
      </c>
      <c r="AN134" s="18">
        <f t="shared" si="187"/>
        <v>13957</v>
      </c>
      <c r="AO134" s="18">
        <f t="shared" si="187"/>
        <v>299</v>
      </c>
      <c r="AP134" s="18">
        <f t="shared" si="187"/>
        <v>10712</v>
      </c>
      <c r="AQ134" s="18">
        <f t="shared" si="187"/>
        <v>14140</v>
      </c>
      <c r="AR134" s="18">
        <f t="shared" si="187"/>
        <v>411</v>
      </c>
      <c r="AS134" s="18">
        <f t="shared" si="187"/>
        <v>11419</v>
      </c>
      <c r="AT134" s="18">
        <f t="shared" si="187"/>
        <v>5358</v>
      </c>
      <c r="AU134" s="18">
        <f t="shared" si="187"/>
        <v>265</v>
      </c>
      <c r="AV134" s="18">
        <f t="shared" si="187"/>
        <v>4300</v>
      </c>
      <c r="AW134" s="18">
        <f t="shared" si="187"/>
        <v>58302</v>
      </c>
      <c r="AX134" s="18">
        <f t="shared" si="187"/>
        <v>63767</v>
      </c>
      <c r="AY134" s="18">
        <f t="shared" si="187"/>
        <v>122069</v>
      </c>
      <c r="AZ134" s="29">
        <f aca="true" t="shared" si="188" ref="AZ134:AZ151">SUM(AE134:AV134)</f>
        <v>122069</v>
      </c>
      <c r="BA134" s="18">
        <f aca="true" t="shared" si="189" ref="BA134:BV134">SUM(BA5:BA15)</f>
        <v>11358</v>
      </c>
      <c r="BB134" s="18">
        <f t="shared" si="189"/>
        <v>709</v>
      </c>
      <c r="BC134" s="18">
        <f t="shared" si="189"/>
        <v>5963</v>
      </c>
      <c r="BD134" s="18">
        <f t="shared" si="189"/>
        <v>1155</v>
      </c>
      <c r="BE134" s="18">
        <f t="shared" si="189"/>
        <v>576</v>
      </c>
      <c r="BF134" s="18">
        <f t="shared" si="189"/>
        <v>2630</v>
      </c>
      <c r="BG134" s="18">
        <f t="shared" si="189"/>
        <v>362</v>
      </c>
      <c r="BH134" s="18">
        <f t="shared" si="189"/>
        <v>12513</v>
      </c>
      <c r="BI134" s="18">
        <f t="shared" si="189"/>
        <v>10240</v>
      </c>
      <c r="BJ134" s="18">
        <f t="shared" si="189"/>
        <v>22753</v>
      </c>
      <c r="BK134" s="18">
        <f t="shared" si="189"/>
        <v>7983</v>
      </c>
      <c r="BL134" s="18">
        <f t="shared" si="189"/>
        <v>8141</v>
      </c>
      <c r="BM134" s="19">
        <f t="shared" si="189"/>
        <v>16124</v>
      </c>
      <c r="BN134" s="18">
        <f t="shared" si="189"/>
        <v>183024</v>
      </c>
      <c r="BO134" s="18">
        <f t="shared" si="189"/>
        <v>42009</v>
      </c>
      <c r="BP134" s="18">
        <f t="shared" si="189"/>
        <v>351200</v>
      </c>
      <c r="BQ134" s="18">
        <f t="shared" si="189"/>
        <v>393209</v>
      </c>
      <c r="BR134" s="18">
        <f t="shared" si="189"/>
        <v>383377</v>
      </c>
      <c r="BS134" s="18">
        <f t="shared" si="189"/>
        <v>393948</v>
      </c>
      <c r="BT134" s="18">
        <f t="shared" si="189"/>
        <v>777325</v>
      </c>
      <c r="BU134" s="18">
        <f t="shared" si="189"/>
        <v>1170534</v>
      </c>
      <c r="BV134" s="18">
        <f t="shared" si="189"/>
        <v>1238142</v>
      </c>
      <c r="BX134" s="33">
        <f aca="true" t="shared" si="190" ref="BX134:BX143">+BV134/C134*100</f>
        <v>51.403426612794746</v>
      </c>
      <c r="BY134" s="34">
        <f t="shared" si="181"/>
        <v>35.955437759167275</v>
      </c>
      <c r="BZ134" s="34">
        <f aca="true" t="shared" si="191" ref="BZ134:BZ143">+(AD134+AY134)/C134*100</f>
        <v>5.206968475627274</v>
      </c>
      <c r="CA134" s="34">
        <f aca="true" t="shared" si="192" ref="CA134:CA143">+BJ134/C134*100</f>
        <v>0.9446268406377611</v>
      </c>
      <c r="CB134" s="34">
        <f t="shared" si="182"/>
        <v>1.021349488266583</v>
      </c>
      <c r="CC134" s="34">
        <f aca="true" t="shared" si="193" ref="CC134:CC143">+BM134/C134*100</f>
        <v>0.6694134038783132</v>
      </c>
      <c r="CD134" s="34">
        <f aca="true" t="shared" si="194" ref="CD134:CD143">+BN134/C134*100</f>
        <v>7.59853130931682</v>
      </c>
      <c r="CE134" s="31">
        <f t="shared" si="183"/>
        <v>6.151595316265036</v>
      </c>
      <c r="CF134" s="34">
        <f aca="true" t="shared" si="195" ref="CF134:CF143">+(S134+T134+U134+V134+W134+X134)/BV134*100</f>
        <v>69.94755044251791</v>
      </c>
      <c r="CG134" s="34">
        <f aca="true" t="shared" si="196" ref="CG134:CG143">+(Z134+AA134+AB134+AC134+AY134)/BV134*100</f>
        <v>10.129613566133772</v>
      </c>
      <c r="CH134" s="34">
        <f aca="true" t="shared" si="197" ref="CH134:CH143">+(BA134+BB134+BC134+BG134)/BV134*100</f>
        <v>1.4854515879438708</v>
      </c>
      <c r="CI134" s="34">
        <f aca="true" t="shared" si="198" ref="CI134:CI143">+(BD134+BE134+BF134)/BV134*100</f>
        <v>0.3522213122565909</v>
      </c>
      <c r="CJ134" s="34">
        <f aca="true" t="shared" si="199" ref="CJ134:CJ143">+(BA134+BB134+BC134+BG134+BD134+BE134+BF134)/BV134*100</f>
        <v>1.8376729002004617</v>
      </c>
      <c r="CK134" s="34">
        <f aca="true" t="shared" si="200" ref="CK134:CK143">+R134/BV134*100</f>
        <v>1.9869288013814248</v>
      </c>
      <c r="CL134" s="34">
        <f aca="true" t="shared" si="201" ref="CL134:CL143">+BM134/BV134*100</f>
        <v>1.3022738910399614</v>
      </c>
      <c r="CM134" s="34">
        <f aca="true" t="shared" si="202" ref="CM134:CM143">+BN134/BV134*100</f>
        <v>14.782149381896422</v>
      </c>
      <c r="CN134" s="31">
        <f t="shared" si="184"/>
        <v>11.967286466334233</v>
      </c>
      <c r="CO134" s="34">
        <f aca="true" t="shared" si="203" ref="CO134:CO143">+S134/(S134+T134+U134+V134+W134+X134)*100</f>
        <v>30.31176029097627</v>
      </c>
      <c r="CP134" s="34">
        <f aca="true" t="shared" si="204" ref="CP134:CP143">+T134/(S134+T134+U134+V134+W134+X134)*100</f>
        <v>0.2803533283297731</v>
      </c>
      <c r="CQ134" s="34">
        <f aca="true" t="shared" si="205" ref="CQ134:CQ143">+(S134+T134)/(S134+T134+U134+V134+W134+X134)*100</f>
        <v>30.592113619306044</v>
      </c>
      <c r="CR134" s="34">
        <f t="shared" si="185"/>
        <v>0.3470931239535823</v>
      </c>
      <c r="CS134" s="34">
        <f aca="true" t="shared" si="206" ref="CS134:CS143">+(V134+W134)/(S134+T134+U134+V134+W134+X134)*100</f>
        <v>68.89890883898158</v>
      </c>
      <c r="CT134" s="34">
        <f aca="true" t="shared" si="207" ref="CT134:CT143">+W134/(V134+W134)*100</f>
        <v>42.37949116723843</v>
      </c>
      <c r="CU134" s="34">
        <f aca="true" t="shared" si="208" ref="CU134:CU143">+(AE134+AF134+AG134)/AZ134*100</f>
        <v>10.250759816169545</v>
      </c>
      <c r="CV134" s="34">
        <f aca="true" t="shared" si="209" ref="CV134:CV143">+(AH134+AI134+AJ134)/AZ134*100</f>
        <v>26.87742178603904</v>
      </c>
      <c r="CW134" s="34">
        <f aca="true" t="shared" si="210" ref="CW134:CW143">+(AK134+AL134+AM134)/AZ134*100</f>
        <v>13.013951126002507</v>
      </c>
      <c r="CX134" s="34">
        <f aca="true" t="shared" si="211" ref="CX134:CX143">+(AN134+AO134+AP134)/AZ134*100</f>
        <v>20.454005521467366</v>
      </c>
      <c r="CY134" s="34">
        <f aca="true" t="shared" si="212" ref="CY134:CY143">+(AQ134+AR134+AS134)/AZ134*100</f>
        <v>21.274852747216737</v>
      </c>
      <c r="CZ134" s="34">
        <f aca="true" t="shared" si="213" ref="CZ134:CZ143">+(AT134+AU134+AV134)/AZ134*100</f>
        <v>8.129009003104802</v>
      </c>
      <c r="DA134" s="34">
        <f aca="true" t="shared" si="214" ref="DA134:DA143">+(M134+N134+O134+P134+Q134)/C134*10000</f>
        <v>10.022103429435923</v>
      </c>
      <c r="DB134" s="34">
        <f aca="true" t="shared" si="215" ref="DB134:DB143">+M134/C134*10000</f>
        <v>1.99279604230706</v>
      </c>
      <c r="DC134" s="34">
        <f aca="true" t="shared" si="216" ref="DC134:DC143">+(M134+N134)/C134*10000</f>
        <v>2.902009236609656</v>
      </c>
      <c r="DD134" s="34">
        <f aca="true" t="shared" si="217" ref="DD134:DD143">+O134/C134*10000</f>
        <v>4.558520946777399</v>
      </c>
      <c r="DE134" s="34">
        <f aca="true" t="shared" si="218" ref="DE134:DE143">+H134/BT134*1000</f>
        <v>5.975621522529187</v>
      </c>
      <c r="DF134" s="34">
        <f aca="true" t="shared" si="219" ref="DF134:DF143">+(AW134+BH134)/(AY134+BJ134)*100</f>
        <v>48.89795749264614</v>
      </c>
      <c r="DG134" s="34">
        <f aca="true" t="shared" si="220" ref="DG134:DG143">+(AF134+AI134+AL134+AO134+AR134+AU134+BB134+BE134)/(AY134+BJ134)*100</f>
        <v>2.2600157434643906</v>
      </c>
      <c r="DH134" s="34">
        <f aca="true" t="shared" si="221" ref="DH134:DH143">+(AG134+AJ134+AM134+AP134+AS134+AV134+BC134+BF134)/(AY134+BJ134)*100</f>
        <v>48.592064741544796</v>
      </c>
    </row>
    <row r="135" spans="1:112" s="5" customFormat="1" ht="15.75">
      <c r="A135" s="44" t="s">
        <v>257</v>
      </c>
      <c r="B135" s="14" t="s">
        <v>201</v>
      </c>
      <c r="C135" s="18">
        <f aca="true" t="shared" si="222" ref="C135:AC135">SUM(C16:C26)</f>
        <v>1728910</v>
      </c>
      <c r="D135" s="5">
        <f t="shared" si="222"/>
        <v>2605</v>
      </c>
      <c r="E135" s="5">
        <f t="shared" si="222"/>
        <v>922</v>
      </c>
      <c r="F135" s="5">
        <f t="shared" si="222"/>
        <v>1141</v>
      </c>
      <c r="G135" s="5">
        <f t="shared" si="222"/>
        <v>1759</v>
      </c>
      <c r="H135" s="5">
        <f t="shared" si="222"/>
        <v>3378</v>
      </c>
      <c r="I135" s="5">
        <f t="shared" si="222"/>
        <v>8308</v>
      </c>
      <c r="J135" s="5">
        <f t="shared" si="222"/>
        <v>151</v>
      </c>
      <c r="K135" s="5">
        <f t="shared" si="222"/>
        <v>1303</v>
      </c>
      <c r="L135" s="5">
        <f t="shared" si="222"/>
        <v>595</v>
      </c>
      <c r="M135" s="5">
        <f t="shared" si="222"/>
        <v>287</v>
      </c>
      <c r="N135" s="5">
        <f t="shared" si="222"/>
        <v>111</v>
      </c>
      <c r="O135" s="5">
        <f t="shared" si="222"/>
        <v>590</v>
      </c>
      <c r="P135" s="5">
        <f t="shared" si="222"/>
        <v>151</v>
      </c>
      <c r="Q135" s="5">
        <f t="shared" si="222"/>
        <v>366</v>
      </c>
      <c r="R135" s="18">
        <f t="shared" si="222"/>
        <v>21667</v>
      </c>
      <c r="S135" s="5">
        <f t="shared" si="222"/>
        <v>211205</v>
      </c>
      <c r="T135" s="5">
        <f t="shared" si="222"/>
        <v>3142</v>
      </c>
      <c r="U135" s="5">
        <f t="shared" si="222"/>
        <v>2808</v>
      </c>
      <c r="V135" s="5">
        <f t="shared" si="222"/>
        <v>214711</v>
      </c>
      <c r="W135" s="5">
        <f t="shared" si="222"/>
        <v>144864</v>
      </c>
      <c r="X135" s="5">
        <f t="shared" si="222"/>
        <v>771</v>
      </c>
      <c r="Y135" s="18">
        <f t="shared" si="222"/>
        <v>577501</v>
      </c>
      <c r="Z135" s="5">
        <f t="shared" si="222"/>
        <v>32</v>
      </c>
      <c r="AA135" s="5">
        <f t="shared" si="222"/>
        <v>34</v>
      </c>
      <c r="AB135" s="5">
        <f t="shared" si="222"/>
        <v>446</v>
      </c>
      <c r="AC135" s="5">
        <f t="shared" si="222"/>
        <v>11536</v>
      </c>
      <c r="AD135" s="16">
        <f t="shared" si="180"/>
        <v>12048</v>
      </c>
      <c r="AE135" s="5">
        <f aca="true" t="shared" si="223" ref="AE135:AY135">SUM(AE16:AE26)</f>
        <v>2344</v>
      </c>
      <c r="AF135" s="5">
        <f t="shared" si="223"/>
        <v>160</v>
      </c>
      <c r="AG135" s="5">
        <f t="shared" si="223"/>
        <v>6334</v>
      </c>
      <c r="AH135" s="5">
        <f t="shared" si="223"/>
        <v>7916</v>
      </c>
      <c r="AI135" s="5">
        <f t="shared" si="223"/>
        <v>283</v>
      </c>
      <c r="AJ135" s="5">
        <f t="shared" si="223"/>
        <v>10786</v>
      </c>
      <c r="AK135" s="5">
        <f t="shared" si="223"/>
        <v>5149</v>
      </c>
      <c r="AL135" s="5">
        <f t="shared" si="223"/>
        <v>335</v>
      </c>
      <c r="AM135" s="5">
        <f t="shared" si="223"/>
        <v>7127</v>
      </c>
      <c r="AN135" s="5">
        <f t="shared" si="223"/>
        <v>6180</v>
      </c>
      <c r="AO135" s="5">
        <f t="shared" si="223"/>
        <v>120</v>
      </c>
      <c r="AP135" s="5">
        <f t="shared" si="223"/>
        <v>7464</v>
      </c>
      <c r="AQ135" s="5">
        <f t="shared" si="223"/>
        <v>10428</v>
      </c>
      <c r="AR135" s="5">
        <f t="shared" si="223"/>
        <v>198</v>
      </c>
      <c r="AS135" s="5">
        <f t="shared" si="223"/>
        <v>9270</v>
      </c>
      <c r="AT135" s="5">
        <f t="shared" si="223"/>
        <v>5415</v>
      </c>
      <c r="AU135" s="5">
        <f t="shared" si="223"/>
        <v>213</v>
      </c>
      <c r="AV135" s="5">
        <f t="shared" si="223"/>
        <v>3611</v>
      </c>
      <c r="AW135" s="5">
        <f t="shared" si="223"/>
        <v>37432</v>
      </c>
      <c r="AX135" s="5">
        <f t="shared" si="223"/>
        <v>45901</v>
      </c>
      <c r="AY135" s="18">
        <f t="shared" si="223"/>
        <v>83333</v>
      </c>
      <c r="AZ135" s="26">
        <f t="shared" si="188"/>
        <v>83333</v>
      </c>
      <c r="BA135" s="5">
        <f aca="true" t="shared" si="224" ref="BA135:BV135">SUM(BA16:BA26)</f>
        <v>9060</v>
      </c>
      <c r="BB135" s="5">
        <f t="shared" si="224"/>
        <v>356</v>
      </c>
      <c r="BC135" s="5">
        <f t="shared" si="224"/>
        <v>5252</v>
      </c>
      <c r="BD135" s="5">
        <f t="shared" si="224"/>
        <v>466</v>
      </c>
      <c r="BE135" s="5">
        <f t="shared" si="224"/>
        <v>434</v>
      </c>
      <c r="BF135" s="5">
        <f t="shared" si="224"/>
        <v>1631</v>
      </c>
      <c r="BG135" s="5">
        <f t="shared" si="224"/>
        <v>275</v>
      </c>
      <c r="BH135" s="5">
        <f t="shared" si="224"/>
        <v>9528</v>
      </c>
      <c r="BI135" s="5">
        <f t="shared" si="224"/>
        <v>7948</v>
      </c>
      <c r="BJ135" s="18">
        <f t="shared" si="224"/>
        <v>17476</v>
      </c>
      <c r="BK135" s="5">
        <f t="shared" si="224"/>
        <v>7413</v>
      </c>
      <c r="BL135" s="5">
        <f t="shared" si="224"/>
        <v>6271</v>
      </c>
      <c r="BM135" s="11">
        <f t="shared" si="224"/>
        <v>13684</v>
      </c>
      <c r="BN135" s="18">
        <f t="shared" si="224"/>
        <v>130035</v>
      </c>
      <c r="BO135" s="5">
        <f t="shared" si="224"/>
        <v>36270</v>
      </c>
      <c r="BP135" s="5">
        <f t="shared" si="224"/>
        <v>276150</v>
      </c>
      <c r="BQ135" s="5">
        <f t="shared" si="224"/>
        <v>312420</v>
      </c>
      <c r="BR135" s="5">
        <f t="shared" si="224"/>
        <v>275594</v>
      </c>
      <c r="BS135" s="5">
        <f t="shared" si="224"/>
        <v>285157</v>
      </c>
      <c r="BT135" s="5">
        <f t="shared" si="224"/>
        <v>560751</v>
      </c>
      <c r="BU135" s="18">
        <f t="shared" si="224"/>
        <v>873171</v>
      </c>
      <c r="BV135" s="18">
        <f t="shared" si="224"/>
        <v>855739</v>
      </c>
      <c r="BW135" s="18"/>
      <c r="BX135" s="12">
        <f t="shared" si="190"/>
        <v>49.495867338380826</v>
      </c>
      <c r="BY135" s="9">
        <f t="shared" si="181"/>
        <v>33.402606266375926</v>
      </c>
      <c r="BZ135" s="9">
        <f t="shared" si="191"/>
        <v>5.516828522016762</v>
      </c>
      <c r="CA135" s="9">
        <f t="shared" si="192"/>
        <v>1.0108102793089289</v>
      </c>
      <c r="CB135" s="9">
        <f t="shared" si="182"/>
        <v>1.2532173450324193</v>
      </c>
      <c r="CC135" s="9">
        <f t="shared" si="193"/>
        <v>0.7914813379528142</v>
      </c>
      <c r="CD135" s="9">
        <f t="shared" si="194"/>
        <v>7.521212787247457</v>
      </c>
      <c r="CE135" s="31">
        <f t="shared" si="183"/>
        <v>6.527638801325691</v>
      </c>
      <c r="CF135" s="9">
        <f t="shared" si="195"/>
        <v>67.4856469086953</v>
      </c>
      <c r="CG135" s="9">
        <f t="shared" si="196"/>
        <v>11.146038687029574</v>
      </c>
      <c r="CH135" s="9">
        <f t="shared" si="197"/>
        <v>1.7462100009465502</v>
      </c>
      <c r="CI135" s="9">
        <f t="shared" si="198"/>
        <v>0.29576775161585483</v>
      </c>
      <c r="CJ135" s="9">
        <f t="shared" si="199"/>
        <v>2.041977752562405</v>
      </c>
      <c r="CK135" s="9">
        <f t="shared" si="200"/>
        <v>2.531963601051255</v>
      </c>
      <c r="CL135" s="9">
        <f t="shared" si="201"/>
        <v>1.5990857025331322</v>
      </c>
      <c r="CM135" s="9">
        <f t="shared" si="202"/>
        <v>15.195637922310423</v>
      </c>
      <c r="CN135" s="31">
        <f t="shared" si="184"/>
        <v>13.18801643959198</v>
      </c>
      <c r="CO135" s="9">
        <f t="shared" si="203"/>
        <v>36.57223104375577</v>
      </c>
      <c r="CP135" s="9">
        <f t="shared" si="204"/>
        <v>0.5440683219596156</v>
      </c>
      <c r="CQ135" s="9">
        <f t="shared" si="205"/>
        <v>37.116299365715385</v>
      </c>
      <c r="CR135" s="9">
        <f t="shared" si="185"/>
        <v>0.4862329242719926</v>
      </c>
      <c r="CS135" s="9">
        <f t="shared" si="206"/>
        <v>62.2639614476858</v>
      </c>
      <c r="CT135" s="9">
        <f t="shared" si="207"/>
        <v>40.28756170479038</v>
      </c>
      <c r="CU135" s="9">
        <f t="shared" si="208"/>
        <v>10.60564242256969</v>
      </c>
      <c r="CV135" s="9">
        <f t="shared" si="209"/>
        <v>22.782091128364513</v>
      </c>
      <c r="CW135" s="9">
        <f t="shared" si="210"/>
        <v>15.133260533042131</v>
      </c>
      <c r="CX135" s="9">
        <f t="shared" si="211"/>
        <v>16.51686606746427</v>
      </c>
      <c r="CY135" s="9">
        <f t="shared" si="212"/>
        <v>23.875295501182002</v>
      </c>
      <c r="CZ135" s="9">
        <f t="shared" si="213"/>
        <v>11.08684434737739</v>
      </c>
      <c r="DA135" s="9">
        <f t="shared" si="214"/>
        <v>8.704906559624272</v>
      </c>
      <c r="DB135" s="9">
        <f t="shared" si="215"/>
        <v>1.6600054369516053</v>
      </c>
      <c r="DC135" s="9">
        <f t="shared" si="216"/>
        <v>2.30202844566808</v>
      </c>
      <c r="DD135" s="9">
        <f t="shared" si="217"/>
        <v>3.4125547310154953</v>
      </c>
      <c r="DE135" s="9">
        <f t="shared" si="218"/>
        <v>6.024064156818267</v>
      </c>
      <c r="DF135" s="9">
        <f t="shared" si="219"/>
        <v>46.58314237816068</v>
      </c>
      <c r="DG135" s="9">
        <f t="shared" si="220"/>
        <v>2.0821553631124203</v>
      </c>
      <c r="DH135" s="9">
        <f t="shared" si="221"/>
        <v>51.06190915493656</v>
      </c>
    </row>
    <row r="136" spans="1:112" s="5" customFormat="1" ht="15.75">
      <c r="A136" s="44" t="s">
        <v>258</v>
      </c>
      <c r="B136" s="14" t="s">
        <v>202</v>
      </c>
      <c r="C136" s="18">
        <f aca="true" t="shared" si="225" ref="C136:AC136">SUM(C27:C32)</f>
        <v>2141261</v>
      </c>
      <c r="D136" s="5">
        <f t="shared" si="225"/>
        <v>1946</v>
      </c>
      <c r="E136" s="5">
        <f t="shared" si="225"/>
        <v>3655</v>
      </c>
      <c r="F136" s="5">
        <f t="shared" si="225"/>
        <v>931</v>
      </c>
      <c r="G136" s="5">
        <f t="shared" si="225"/>
        <v>3321</v>
      </c>
      <c r="H136" s="5">
        <f t="shared" si="225"/>
        <v>4009</v>
      </c>
      <c r="I136" s="5">
        <f t="shared" si="225"/>
        <v>17377</v>
      </c>
      <c r="J136" s="5">
        <f t="shared" si="225"/>
        <v>238</v>
      </c>
      <c r="K136" s="5">
        <f t="shared" si="225"/>
        <v>3393</v>
      </c>
      <c r="L136" s="5">
        <f t="shared" si="225"/>
        <v>1275</v>
      </c>
      <c r="M136" s="5">
        <f t="shared" si="225"/>
        <v>825</v>
      </c>
      <c r="N136" s="5">
        <f t="shared" si="225"/>
        <v>244</v>
      </c>
      <c r="O136" s="5">
        <f t="shared" si="225"/>
        <v>945</v>
      </c>
      <c r="P136" s="5">
        <f t="shared" si="225"/>
        <v>349</v>
      </c>
      <c r="Q136" s="5">
        <f t="shared" si="225"/>
        <v>1266</v>
      </c>
      <c r="R136" s="18">
        <f t="shared" si="225"/>
        <v>39774</v>
      </c>
      <c r="S136" s="5">
        <f t="shared" si="225"/>
        <v>171203</v>
      </c>
      <c r="T136" s="5">
        <f t="shared" si="225"/>
        <v>6387</v>
      </c>
      <c r="U136" s="5">
        <f t="shared" si="225"/>
        <v>2279</v>
      </c>
      <c r="V136" s="5">
        <f t="shared" si="225"/>
        <v>155906</v>
      </c>
      <c r="W136" s="5">
        <f t="shared" si="225"/>
        <v>232323</v>
      </c>
      <c r="X136" s="5">
        <f t="shared" si="225"/>
        <v>1220</v>
      </c>
      <c r="Y136" s="18">
        <f t="shared" si="225"/>
        <v>569318</v>
      </c>
      <c r="Z136" s="5">
        <f t="shared" si="225"/>
        <v>24</v>
      </c>
      <c r="AA136" s="5">
        <f t="shared" si="225"/>
        <v>21</v>
      </c>
      <c r="AB136" s="5">
        <f t="shared" si="225"/>
        <v>24</v>
      </c>
      <c r="AC136" s="5">
        <f t="shared" si="225"/>
        <v>112</v>
      </c>
      <c r="AD136" s="16">
        <f t="shared" si="180"/>
        <v>181</v>
      </c>
      <c r="AE136" s="5">
        <f aca="true" t="shared" si="226" ref="AE136:AY136">SUM(AE27:AE32)</f>
        <v>3050</v>
      </c>
      <c r="AF136" s="5">
        <f t="shared" si="226"/>
        <v>148</v>
      </c>
      <c r="AG136" s="5">
        <f t="shared" si="226"/>
        <v>8985</v>
      </c>
      <c r="AH136" s="5">
        <f t="shared" si="226"/>
        <v>13169</v>
      </c>
      <c r="AI136" s="5">
        <f t="shared" si="226"/>
        <v>392</v>
      </c>
      <c r="AJ136" s="5">
        <f t="shared" si="226"/>
        <v>24491</v>
      </c>
      <c r="AK136" s="5">
        <f t="shared" si="226"/>
        <v>6513</v>
      </c>
      <c r="AL136" s="5">
        <f t="shared" si="226"/>
        <v>286</v>
      </c>
      <c r="AM136" s="5">
        <f t="shared" si="226"/>
        <v>12299</v>
      </c>
      <c r="AN136" s="5">
        <f t="shared" si="226"/>
        <v>10299</v>
      </c>
      <c r="AO136" s="5">
        <f t="shared" si="226"/>
        <v>84</v>
      </c>
      <c r="AP136" s="5">
        <f t="shared" si="226"/>
        <v>9635</v>
      </c>
      <c r="AQ136" s="5">
        <f t="shared" si="226"/>
        <v>15598</v>
      </c>
      <c r="AR136" s="5">
        <f t="shared" si="226"/>
        <v>221</v>
      </c>
      <c r="AS136" s="5">
        <f t="shared" si="226"/>
        <v>27287</v>
      </c>
      <c r="AT136" s="5">
        <f t="shared" si="226"/>
        <v>4734</v>
      </c>
      <c r="AU136" s="5">
        <f t="shared" si="226"/>
        <v>126</v>
      </c>
      <c r="AV136" s="5">
        <f t="shared" si="226"/>
        <v>6396</v>
      </c>
      <c r="AW136" s="5">
        <f t="shared" si="226"/>
        <v>53363</v>
      </c>
      <c r="AX136" s="5">
        <f t="shared" si="226"/>
        <v>90350</v>
      </c>
      <c r="AY136" s="18">
        <f t="shared" si="226"/>
        <v>143713</v>
      </c>
      <c r="AZ136" s="26">
        <f t="shared" si="188"/>
        <v>143713</v>
      </c>
      <c r="BA136" s="5">
        <f aca="true" t="shared" si="227" ref="BA136:BV136">SUM(BA27:BA32)</f>
        <v>10186</v>
      </c>
      <c r="BB136" s="5">
        <f t="shared" si="227"/>
        <v>3594</v>
      </c>
      <c r="BC136" s="5">
        <f t="shared" si="227"/>
        <v>11698</v>
      </c>
      <c r="BD136" s="5">
        <f t="shared" si="227"/>
        <v>1551</v>
      </c>
      <c r="BE136" s="5">
        <f t="shared" si="227"/>
        <v>2080</v>
      </c>
      <c r="BF136" s="5">
        <f t="shared" si="227"/>
        <v>4979</v>
      </c>
      <c r="BG136" s="5">
        <f t="shared" si="227"/>
        <v>750</v>
      </c>
      <c r="BH136" s="5">
        <f t="shared" si="227"/>
        <v>11737</v>
      </c>
      <c r="BI136" s="5">
        <f t="shared" si="227"/>
        <v>23101</v>
      </c>
      <c r="BJ136" s="18">
        <f t="shared" si="227"/>
        <v>34838</v>
      </c>
      <c r="BK136" s="5">
        <f t="shared" si="227"/>
        <v>9549</v>
      </c>
      <c r="BL136" s="5">
        <f t="shared" si="227"/>
        <v>6697</v>
      </c>
      <c r="BM136" s="11">
        <f t="shared" si="227"/>
        <v>17329</v>
      </c>
      <c r="BN136" s="18">
        <f t="shared" si="227"/>
        <v>207751</v>
      </c>
      <c r="BO136" s="5">
        <f t="shared" si="227"/>
        <v>36615</v>
      </c>
      <c r="BP136" s="5">
        <f t="shared" si="227"/>
        <v>392998</v>
      </c>
      <c r="BQ136" s="5">
        <f t="shared" si="227"/>
        <v>429613</v>
      </c>
      <c r="BR136" s="5">
        <f t="shared" si="227"/>
        <v>340135</v>
      </c>
      <c r="BS136" s="5">
        <f t="shared" si="227"/>
        <v>358384</v>
      </c>
      <c r="BT136" s="5">
        <f t="shared" si="227"/>
        <v>698519</v>
      </c>
      <c r="BU136" s="18">
        <f t="shared" si="227"/>
        <v>1128132</v>
      </c>
      <c r="BV136" s="18">
        <f t="shared" si="227"/>
        <v>1013129</v>
      </c>
      <c r="BW136" s="18"/>
      <c r="BX136" s="12">
        <f t="shared" si="190"/>
        <v>47.31459639903776</v>
      </c>
      <c r="BY136" s="9">
        <f t="shared" si="181"/>
        <v>26.587977831754277</v>
      </c>
      <c r="BZ136" s="9">
        <f t="shared" si="191"/>
        <v>6.720058881191971</v>
      </c>
      <c r="CA136" s="9">
        <f t="shared" si="192"/>
        <v>1.6269852203911621</v>
      </c>
      <c r="CB136" s="9">
        <f t="shared" si="182"/>
        <v>1.8575035925092738</v>
      </c>
      <c r="CC136" s="9">
        <f t="shared" si="193"/>
        <v>0.8092894794235732</v>
      </c>
      <c r="CD136" s="9">
        <f t="shared" si="194"/>
        <v>9.702273566837485</v>
      </c>
      <c r="CE136" s="31">
        <f t="shared" si="183"/>
        <v>8.347044101583133</v>
      </c>
      <c r="CF136" s="9">
        <f t="shared" si="195"/>
        <v>56.1940285985299</v>
      </c>
      <c r="CG136" s="9">
        <f t="shared" si="196"/>
        <v>14.202929735502586</v>
      </c>
      <c r="CH136" s="9">
        <f t="shared" si="197"/>
        <v>2.588811493896631</v>
      </c>
      <c r="CI136" s="9">
        <f t="shared" si="198"/>
        <v>0.8498424188824918</v>
      </c>
      <c r="CJ136" s="9">
        <f t="shared" si="199"/>
        <v>3.438653912779123</v>
      </c>
      <c r="CK136" s="9">
        <f t="shared" si="200"/>
        <v>3.9258574179596084</v>
      </c>
      <c r="CL136" s="9">
        <f t="shared" si="201"/>
        <v>1.7104435861573404</v>
      </c>
      <c r="CM136" s="9">
        <f t="shared" si="202"/>
        <v>20.50587832349089</v>
      </c>
      <c r="CN136" s="31">
        <f t="shared" si="184"/>
        <v>17.64158364828171</v>
      </c>
      <c r="CO136" s="9">
        <f t="shared" si="203"/>
        <v>30.071594434042137</v>
      </c>
      <c r="CP136" s="9">
        <f t="shared" si="204"/>
        <v>1.12186862175445</v>
      </c>
      <c r="CQ136" s="9">
        <f t="shared" si="205"/>
        <v>31.193463055796585</v>
      </c>
      <c r="CR136" s="9">
        <f t="shared" si="185"/>
        <v>0.4003035210550167</v>
      </c>
      <c r="CS136" s="9">
        <f t="shared" si="206"/>
        <v>68.19194193754633</v>
      </c>
      <c r="CT136" s="9">
        <f t="shared" si="207"/>
        <v>59.84174288886198</v>
      </c>
      <c r="CU136" s="9">
        <f t="shared" si="208"/>
        <v>8.477312421284088</v>
      </c>
      <c r="CV136" s="9">
        <f t="shared" si="209"/>
        <v>26.477771669925477</v>
      </c>
      <c r="CW136" s="9">
        <f t="shared" si="210"/>
        <v>13.288985686750676</v>
      </c>
      <c r="CX136" s="9">
        <f t="shared" si="211"/>
        <v>13.929150459596556</v>
      </c>
      <c r="CY136" s="9">
        <f t="shared" si="212"/>
        <v>29.994502932928825</v>
      </c>
      <c r="CZ136" s="9">
        <f t="shared" si="213"/>
        <v>7.83227682951438</v>
      </c>
      <c r="DA136" s="9">
        <f t="shared" si="214"/>
        <v>16.94795730179553</v>
      </c>
      <c r="DB136" s="9">
        <f t="shared" si="215"/>
        <v>3.8528698743404006</v>
      </c>
      <c r="DC136" s="9">
        <f t="shared" si="216"/>
        <v>4.992385328084712</v>
      </c>
      <c r="DD136" s="9">
        <f t="shared" si="217"/>
        <v>4.413287310608095</v>
      </c>
      <c r="DE136" s="9">
        <f t="shared" si="218"/>
        <v>5.739285545561395</v>
      </c>
      <c r="DF136" s="9">
        <f t="shared" si="219"/>
        <v>36.460171043567385</v>
      </c>
      <c r="DG136" s="9">
        <f t="shared" si="220"/>
        <v>3.8818040783865673</v>
      </c>
      <c r="DH136" s="9">
        <f t="shared" si="221"/>
        <v>59.23797682454873</v>
      </c>
    </row>
    <row r="137" spans="1:112" s="5" customFormat="1" ht="15.75">
      <c r="A137" s="44" t="s">
        <v>259</v>
      </c>
      <c r="B137" s="14" t="s">
        <v>203</v>
      </c>
      <c r="C137" s="18">
        <f aca="true" t="shared" si="228" ref="C137:AC137">SUM(C33:C42)</f>
        <v>1490696</v>
      </c>
      <c r="D137" s="5">
        <f t="shared" si="228"/>
        <v>2203</v>
      </c>
      <c r="E137" s="5">
        <f t="shared" si="228"/>
        <v>1149</v>
      </c>
      <c r="F137" s="5">
        <f t="shared" si="228"/>
        <v>1132</v>
      </c>
      <c r="G137" s="5">
        <f t="shared" si="228"/>
        <v>1266</v>
      </c>
      <c r="H137" s="5">
        <f t="shared" si="228"/>
        <v>3748</v>
      </c>
      <c r="I137" s="5">
        <f t="shared" si="228"/>
        <v>7842</v>
      </c>
      <c r="J137" s="5">
        <f t="shared" si="228"/>
        <v>19</v>
      </c>
      <c r="K137" s="5">
        <f t="shared" si="228"/>
        <v>901</v>
      </c>
      <c r="L137" s="5">
        <f t="shared" si="228"/>
        <v>546</v>
      </c>
      <c r="M137" s="5">
        <f t="shared" si="228"/>
        <v>238</v>
      </c>
      <c r="N137" s="5">
        <f t="shared" si="228"/>
        <v>50</v>
      </c>
      <c r="O137" s="5">
        <f t="shared" si="228"/>
        <v>596</v>
      </c>
      <c r="P137" s="5">
        <f t="shared" si="228"/>
        <v>165</v>
      </c>
      <c r="Q137" s="5">
        <f t="shared" si="228"/>
        <v>293</v>
      </c>
      <c r="R137" s="18">
        <f t="shared" si="228"/>
        <v>20148</v>
      </c>
      <c r="S137" s="5">
        <f t="shared" si="228"/>
        <v>173346</v>
      </c>
      <c r="T137" s="5">
        <f t="shared" si="228"/>
        <v>6695</v>
      </c>
      <c r="U137" s="5">
        <f t="shared" si="228"/>
        <v>2224</v>
      </c>
      <c r="V137" s="5">
        <f t="shared" si="228"/>
        <v>117841</v>
      </c>
      <c r="W137" s="5">
        <f t="shared" si="228"/>
        <v>151987</v>
      </c>
      <c r="X137" s="5">
        <f t="shared" si="228"/>
        <v>251</v>
      </c>
      <c r="Y137" s="18">
        <f t="shared" si="228"/>
        <v>452344</v>
      </c>
      <c r="Z137" s="5">
        <f t="shared" si="228"/>
        <v>102</v>
      </c>
      <c r="AA137" s="5">
        <f t="shared" si="228"/>
        <v>41</v>
      </c>
      <c r="AB137" s="5">
        <f t="shared" si="228"/>
        <v>536</v>
      </c>
      <c r="AC137" s="5">
        <f t="shared" si="228"/>
        <v>10351</v>
      </c>
      <c r="AD137" s="16">
        <f t="shared" si="180"/>
        <v>11030</v>
      </c>
      <c r="AE137" s="5">
        <f aca="true" t="shared" si="229" ref="AE137:AY137">SUM(AE33:AE42)</f>
        <v>1643</v>
      </c>
      <c r="AF137" s="5">
        <f t="shared" si="229"/>
        <v>207</v>
      </c>
      <c r="AG137" s="5">
        <f t="shared" si="229"/>
        <v>4886</v>
      </c>
      <c r="AH137" s="5">
        <f t="shared" si="229"/>
        <v>7008</v>
      </c>
      <c r="AI137" s="5">
        <f t="shared" si="229"/>
        <v>283</v>
      </c>
      <c r="AJ137" s="5">
        <f t="shared" si="229"/>
        <v>10432</v>
      </c>
      <c r="AK137" s="5">
        <f t="shared" si="229"/>
        <v>2978</v>
      </c>
      <c r="AL137" s="5">
        <f t="shared" si="229"/>
        <v>289</v>
      </c>
      <c r="AM137" s="5">
        <f t="shared" si="229"/>
        <v>3703</v>
      </c>
      <c r="AN137" s="5">
        <f t="shared" si="229"/>
        <v>3721</v>
      </c>
      <c r="AO137" s="5">
        <f t="shared" si="229"/>
        <v>107</v>
      </c>
      <c r="AP137" s="5">
        <f t="shared" si="229"/>
        <v>4021</v>
      </c>
      <c r="AQ137" s="5">
        <f t="shared" si="229"/>
        <v>9254</v>
      </c>
      <c r="AR137" s="5">
        <f t="shared" si="229"/>
        <v>344</v>
      </c>
      <c r="AS137" s="5">
        <f t="shared" si="229"/>
        <v>7627</v>
      </c>
      <c r="AT137" s="5">
        <f t="shared" si="229"/>
        <v>3911</v>
      </c>
      <c r="AU137" s="5">
        <f t="shared" si="229"/>
        <v>165</v>
      </c>
      <c r="AV137" s="5">
        <f t="shared" si="229"/>
        <v>2298</v>
      </c>
      <c r="AW137" s="5">
        <f t="shared" si="229"/>
        <v>28514</v>
      </c>
      <c r="AX137" s="5">
        <f t="shared" si="229"/>
        <v>34365</v>
      </c>
      <c r="AY137" s="18">
        <f t="shared" si="229"/>
        <v>62879</v>
      </c>
      <c r="AZ137" s="26">
        <f t="shared" si="188"/>
        <v>62877</v>
      </c>
      <c r="BA137" s="5">
        <f aca="true" t="shared" si="230" ref="BA137:BV137">SUM(BA33:BA42)</f>
        <v>5712</v>
      </c>
      <c r="BB137" s="5">
        <f t="shared" si="230"/>
        <v>256</v>
      </c>
      <c r="BC137" s="5">
        <f t="shared" si="230"/>
        <v>2995</v>
      </c>
      <c r="BD137" s="5">
        <f t="shared" si="230"/>
        <v>705</v>
      </c>
      <c r="BE137" s="5">
        <f t="shared" si="230"/>
        <v>266</v>
      </c>
      <c r="BF137" s="5">
        <f t="shared" si="230"/>
        <v>963</v>
      </c>
      <c r="BG137" s="5">
        <f t="shared" si="230"/>
        <v>238</v>
      </c>
      <c r="BH137" s="5">
        <f t="shared" si="230"/>
        <v>6417</v>
      </c>
      <c r="BI137" s="5">
        <f t="shared" si="230"/>
        <v>4718</v>
      </c>
      <c r="BJ137" s="18">
        <f t="shared" si="230"/>
        <v>11135</v>
      </c>
      <c r="BK137" s="5">
        <f t="shared" si="230"/>
        <v>1512</v>
      </c>
      <c r="BL137" s="5">
        <f t="shared" si="230"/>
        <v>2934</v>
      </c>
      <c r="BM137" s="11">
        <f t="shared" si="230"/>
        <v>4446</v>
      </c>
      <c r="BN137" s="18">
        <f t="shared" si="230"/>
        <v>126017</v>
      </c>
      <c r="BO137" s="5">
        <f t="shared" si="230"/>
        <v>22545</v>
      </c>
      <c r="BP137" s="5">
        <f t="shared" si="230"/>
        <v>247955</v>
      </c>
      <c r="BQ137" s="5">
        <f t="shared" si="230"/>
        <v>270500</v>
      </c>
      <c r="BR137" s="5">
        <f t="shared" si="230"/>
        <v>263585</v>
      </c>
      <c r="BS137" s="5">
        <f t="shared" si="230"/>
        <v>268612</v>
      </c>
      <c r="BT137" s="5">
        <f t="shared" si="230"/>
        <v>532197</v>
      </c>
      <c r="BU137" s="18">
        <f t="shared" si="230"/>
        <v>802697</v>
      </c>
      <c r="BV137" s="18">
        <f t="shared" si="230"/>
        <v>687999</v>
      </c>
      <c r="BW137" s="18"/>
      <c r="BX137" s="12">
        <f t="shared" si="190"/>
        <v>46.152870873739516</v>
      </c>
      <c r="BY137" s="9">
        <f t="shared" si="181"/>
        <v>30.344483382259025</v>
      </c>
      <c r="BZ137" s="9">
        <f t="shared" si="191"/>
        <v>4.958019609632011</v>
      </c>
      <c r="CA137" s="9">
        <f t="shared" si="192"/>
        <v>0.7469665176534988</v>
      </c>
      <c r="CB137" s="9">
        <f t="shared" si="182"/>
        <v>1.3515834214353564</v>
      </c>
      <c r="CC137" s="9">
        <f t="shared" si="193"/>
        <v>0.29824994499213786</v>
      </c>
      <c r="CD137" s="9">
        <f t="shared" si="194"/>
        <v>8.453567997767486</v>
      </c>
      <c r="CE137" s="31">
        <f t="shared" si="183"/>
        <v>5.70498612728551</v>
      </c>
      <c r="CF137" s="9">
        <f t="shared" si="195"/>
        <v>65.74776998222382</v>
      </c>
      <c r="CG137" s="9">
        <f t="shared" si="196"/>
        <v>10.742602823550616</v>
      </c>
      <c r="CH137" s="9">
        <f t="shared" si="197"/>
        <v>1.337356594995051</v>
      </c>
      <c r="CI137" s="9">
        <f t="shared" si="198"/>
        <v>0.28110505974572636</v>
      </c>
      <c r="CJ137" s="9">
        <f t="shared" si="199"/>
        <v>1.618461654740777</v>
      </c>
      <c r="CK137" s="9">
        <f t="shared" si="200"/>
        <v>2.928492628623007</v>
      </c>
      <c r="CL137" s="9">
        <f t="shared" si="201"/>
        <v>0.6462218695085312</v>
      </c>
      <c r="CM137" s="9">
        <f t="shared" si="202"/>
        <v>18.316451041353258</v>
      </c>
      <c r="CN137" s="31">
        <f t="shared" si="184"/>
        <v>12.361064478291393</v>
      </c>
      <c r="CO137" s="9">
        <f t="shared" si="203"/>
        <v>38.321719753108255</v>
      </c>
      <c r="CP137" s="9">
        <f t="shared" si="204"/>
        <v>1.4800682666289373</v>
      </c>
      <c r="CQ137" s="9">
        <f t="shared" si="205"/>
        <v>39.80178801973719</v>
      </c>
      <c r="CR137" s="9">
        <f t="shared" si="185"/>
        <v>0.4916612135896574</v>
      </c>
      <c r="CS137" s="9">
        <f t="shared" si="206"/>
        <v>59.65106202359266</v>
      </c>
      <c r="CT137" s="9">
        <f t="shared" si="207"/>
        <v>56.327364098610964</v>
      </c>
      <c r="CU137" s="9">
        <f t="shared" si="208"/>
        <v>10.712979308809263</v>
      </c>
      <c r="CV137" s="9">
        <f t="shared" si="209"/>
        <v>28.186777358970687</v>
      </c>
      <c r="CW137" s="9">
        <f t="shared" si="210"/>
        <v>11.085134468883693</v>
      </c>
      <c r="CX137" s="9">
        <f t="shared" si="211"/>
        <v>12.483101929163286</v>
      </c>
      <c r="CY137" s="9">
        <f t="shared" si="212"/>
        <v>27.394754838812286</v>
      </c>
      <c r="CZ137" s="9">
        <f t="shared" si="213"/>
        <v>10.137252095360784</v>
      </c>
      <c r="DA137" s="9">
        <f t="shared" si="214"/>
        <v>9.002506211863452</v>
      </c>
      <c r="DB137" s="9">
        <f t="shared" si="215"/>
        <v>1.5965696560532798</v>
      </c>
      <c r="DC137" s="9">
        <f t="shared" si="216"/>
        <v>1.931983449341784</v>
      </c>
      <c r="DD137" s="9">
        <f t="shared" si="217"/>
        <v>3.9981324159989695</v>
      </c>
      <c r="DE137" s="9">
        <f t="shared" si="218"/>
        <v>7.042504937081569</v>
      </c>
      <c r="DF137" s="9">
        <f t="shared" si="219"/>
        <v>47.19512524657497</v>
      </c>
      <c r="DG137" s="9">
        <f t="shared" si="220"/>
        <v>2.5900505309806254</v>
      </c>
      <c r="DH137" s="9">
        <f t="shared" si="221"/>
        <v>49.88921014943119</v>
      </c>
    </row>
    <row r="138" spans="1:112" s="5" customFormat="1" ht="15.75">
      <c r="A138" s="44" t="s">
        <v>260</v>
      </c>
      <c r="B138" s="14" t="s">
        <v>204</v>
      </c>
      <c r="C138" s="18">
        <f aca="true" t="shared" si="231" ref="C138:AC138">SUM(C43:C52)</f>
        <v>1890233</v>
      </c>
      <c r="D138" s="5">
        <f t="shared" si="231"/>
        <v>2256</v>
      </c>
      <c r="E138" s="5">
        <f t="shared" si="231"/>
        <v>1111</v>
      </c>
      <c r="F138" s="5">
        <f t="shared" si="231"/>
        <v>1040</v>
      </c>
      <c r="G138" s="5">
        <f t="shared" si="231"/>
        <v>1716</v>
      </c>
      <c r="H138" s="5">
        <f t="shared" si="231"/>
        <v>3559</v>
      </c>
      <c r="I138" s="5">
        <f t="shared" si="231"/>
        <v>7020</v>
      </c>
      <c r="J138" s="5">
        <f t="shared" si="231"/>
        <v>48</v>
      </c>
      <c r="K138" s="5">
        <f t="shared" si="231"/>
        <v>1281</v>
      </c>
      <c r="L138" s="5">
        <f t="shared" si="231"/>
        <v>599</v>
      </c>
      <c r="M138" s="5">
        <f t="shared" si="231"/>
        <v>285</v>
      </c>
      <c r="N138" s="5">
        <f t="shared" si="231"/>
        <v>75</v>
      </c>
      <c r="O138" s="5">
        <f t="shared" si="231"/>
        <v>835</v>
      </c>
      <c r="P138" s="5">
        <f t="shared" si="231"/>
        <v>181</v>
      </c>
      <c r="Q138" s="5">
        <f t="shared" si="231"/>
        <v>367</v>
      </c>
      <c r="R138" s="18">
        <f t="shared" si="231"/>
        <v>20373</v>
      </c>
      <c r="S138" s="5">
        <f t="shared" si="231"/>
        <v>244581</v>
      </c>
      <c r="T138" s="5">
        <f t="shared" si="231"/>
        <v>5920</v>
      </c>
      <c r="U138" s="5">
        <f t="shared" si="231"/>
        <v>2024</v>
      </c>
      <c r="V138" s="5">
        <f t="shared" si="231"/>
        <v>143720</v>
      </c>
      <c r="W138" s="5">
        <f t="shared" si="231"/>
        <v>209542</v>
      </c>
      <c r="X138" s="5">
        <f t="shared" si="231"/>
        <v>164</v>
      </c>
      <c r="Y138" s="18">
        <f t="shared" si="231"/>
        <v>605951</v>
      </c>
      <c r="Z138" s="5">
        <f t="shared" si="231"/>
        <v>135</v>
      </c>
      <c r="AA138" s="5">
        <f t="shared" si="231"/>
        <v>106</v>
      </c>
      <c r="AB138" s="5">
        <f t="shared" si="231"/>
        <v>174</v>
      </c>
      <c r="AC138" s="5">
        <f t="shared" si="231"/>
        <v>5011</v>
      </c>
      <c r="AD138" s="16">
        <f t="shared" si="180"/>
        <v>5426</v>
      </c>
      <c r="AE138" s="5">
        <f aca="true" t="shared" si="232" ref="AE138:AY138">SUM(AE43:AE52)</f>
        <v>2056</v>
      </c>
      <c r="AF138" s="5">
        <f t="shared" si="232"/>
        <v>167</v>
      </c>
      <c r="AG138" s="5">
        <f t="shared" si="232"/>
        <v>3553</v>
      </c>
      <c r="AH138" s="5">
        <f t="shared" si="232"/>
        <v>8283</v>
      </c>
      <c r="AI138" s="5">
        <f t="shared" si="232"/>
        <v>249</v>
      </c>
      <c r="AJ138" s="5">
        <f t="shared" si="232"/>
        <v>7672</v>
      </c>
      <c r="AK138" s="5">
        <f t="shared" si="232"/>
        <v>2910</v>
      </c>
      <c r="AL138" s="5">
        <f t="shared" si="232"/>
        <v>250</v>
      </c>
      <c r="AM138" s="5">
        <f t="shared" si="232"/>
        <v>3324</v>
      </c>
      <c r="AN138" s="5">
        <f t="shared" si="232"/>
        <v>4584</v>
      </c>
      <c r="AO138" s="5">
        <f t="shared" si="232"/>
        <v>99</v>
      </c>
      <c r="AP138" s="5">
        <f t="shared" si="232"/>
        <v>3727</v>
      </c>
      <c r="AQ138" s="5">
        <f t="shared" si="232"/>
        <v>10868</v>
      </c>
      <c r="AR138" s="5">
        <f t="shared" si="232"/>
        <v>190</v>
      </c>
      <c r="AS138" s="5">
        <f t="shared" si="232"/>
        <v>7352</v>
      </c>
      <c r="AT138" s="5">
        <f t="shared" si="232"/>
        <v>5064</v>
      </c>
      <c r="AU138" s="5">
        <f t="shared" si="232"/>
        <v>141</v>
      </c>
      <c r="AV138" s="5">
        <f t="shared" si="232"/>
        <v>3060</v>
      </c>
      <c r="AW138" s="5">
        <f t="shared" si="232"/>
        <v>33765</v>
      </c>
      <c r="AX138" s="5">
        <f t="shared" si="232"/>
        <v>29784</v>
      </c>
      <c r="AY138" s="18">
        <f t="shared" si="232"/>
        <v>63549</v>
      </c>
      <c r="AZ138" s="26">
        <f t="shared" si="188"/>
        <v>63549</v>
      </c>
      <c r="BA138" s="5">
        <f aca="true" t="shared" si="233" ref="BA138:BV138">SUM(BA43:BA52)</f>
        <v>7798</v>
      </c>
      <c r="BB138" s="5">
        <f t="shared" si="233"/>
        <v>257</v>
      </c>
      <c r="BC138" s="5">
        <f t="shared" si="233"/>
        <v>3509</v>
      </c>
      <c r="BD138" s="5">
        <f t="shared" si="233"/>
        <v>1203</v>
      </c>
      <c r="BE138" s="5">
        <f t="shared" si="233"/>
        <v>360</v>
      </c>
      <c r="BF138" s="5">
        <f t="shared" si="233"/>
        <v>1514</v>
      </c>
      <c r="BG138" s="5">
        <f t="shared" si="233"/>
        <v>238</v>
      </c>
      <c r="BH138" s="5">
        <f t="shared" si="233"/>
        <v>9001</v>
      </c>
      <c r="BI138" s="5">
        <f t="shared" si="233"/>
        <v>5878</v>
      </c>
      <c r="BJ138" s="18">
        <f t="shared" si="233"/>
        <v>14879</v>
      </c>
      <c r="BK138" s="5">
        <f t="shared" si="233"/>
        <v>4856</v>
      </c>
      <c r="BL138" s="5">
        <f t="shared" si="233"/>
        <v>4057</v>
      </c>
      <c r="BM138" s="11">
        <f t="shared" si="233"/>
        <v>8913</v>
      </c>
      <c r="BN138" s="18">
        <f t="shared" si="233"/>
        <v>130832</v>
      </c>
      <c r="BO138" s="5">
        <f t="shared" si="233"/>
        <v>40796</v>
      </c>
      <c r="BP138" s="5">
        <f t="shared" si="233"/>
        <v>331244</v>
      </c>
      <c r="BQ138" s="5">
        <f t="shared" si="233"/>
        <v>372040</v>
      </c>
      <c r="BR138" s="5">
        <f t="shared" si="233"/>
        <v>328921</v>
      </c>
      <c r="BS138" s="5">
        <f t="shared" si="233"/>
        <v>341349</v>
      </c>
      <c r="BT138" s="5">
        <f t="shared" si="233"/>
        <v>670270</v>
      </c>
      <c r="BU138" s="18">
        <f t="shared" si="233"/>
        <v>1042310</v>
      </c>
      <c r="BV138" s="18">
        <f t="shared" si="233"/>
        <v>847923</v>
      </c>
      <c r="BW138" s="18"/>
      <c r="BX138" s="12">
        <f t="shared" si="190"/>
        <v>44.85812066554758</v>
      </c>
      <c r="BY138" s="9">
        <f t="shared" si="181"/>
        <v>32.05694747684545</v>
      </c>
      <c r="BZ138" s="9">
        <f t="shared" si="191"/>
        <v>3.649021046611714</v>
      </c>
      <c r="CA138" s="9">
        <f t="shared" si="192"/>
        <v>0.7871516368616991</v>
      </c>
      <c r="CB138" s="9">
        <f t="shared" si="182"/>
        <v>1.0778036358480674</v>
      </c>
      <c r="CC138" s="9">
        <f t="shared" si="193"/>
        <v>0.4715291712714782</v>
      </c>
      <c r="CD138" s="9">
        <f t="shared" si="194"/>
        <v>6.921474759989906</v>
      </c>
      <c r="CE138" s="31">
        <f t="shared" si="183"/>
        <v>4.436172683473413</v>
      </c>
      <c r="CF138" s="9">
        <f t="shared" si="195"/>
        <v>71.46297482200625</v>
      </c>
      <c r="CG138" s="9">
        <f t="shared" si="196"/>
        <v>8.134582975105051</v>
      </c>
      <c r="CH138" s="9">
        <f t="shared" si="197"/>
        <v>1.3918716675924583</v>
      </c>
      <c r="CI138" s="9">
        <f t="shared" si="198"/>
        <v>0.3628867243841717</v>
      </c>
      <c r="CJ138" s="9">
        <f t="shared" si="199"/>
        <v>1.75475839197663</v>
      </c>
      <c r="CK138" s="9">
        <f t="shared" si="200"/>
        <v>2.4026945842959795</v>
      </c>
      <c r="CL138" s="9">
        <f t="shared" si="201"/>
        <v>1.0511567677725453</v>
      </c>
      <c r="CM138" s="9">
        <f t="shared" si="202"/>
        <v>15.429702932931411</v>
      </c>
      <c r="CN138" s="31">
        <f t="shared" si="184"/>
        <v>9.88934136708168</v>
      </c>
      <c r="CO138" s="9">
        <f t="shared" si="203"/>
        <v>40.363164678332076</v>
      </c>
      <c r="CP138" s="9">
        <f t="shared" si="204"/>
        <v>0.9769766862337054</v>
      </c>
      <c r="CQ138" s="9">
        <f t="shared" si="205"/>
        <v>41.34014136456578</v>
      </c>
      <c r="CR138" s="9">
        <f t="shared" si="185"/>
        <v>0.3340204075907128</v>
      </c>
      <c r="CS138" s="9">
        <f t="shared" si="206"/>
        <v>58.29877333315731</v>
      </c>
      <c r="CT138" s="9">
        <f t="shared" si="207"/>
        <v>59.31631480317725</v>
      </c>
      <c r="CU138" s="9">
        <f t="shared" si="208"/>
        <v>9.089049394955074</v>
      </c>
      <c r="CV138" s="9">
        <f t="shared" si="209"/>
        <v>25.498434279060252</v>
      </c>
      <c r="CW138" s="9">
        <f t="shared" si="210"/>
        <v>10.203150324946105</v>
      </c>
      <c r="CX138" s="9">
        <f t="shared" si="211"/>
        <v>13.233882515853908</v>
      </c>
      <c r="CY138" s="9">
        <f t="shared" si="212"/>
        <v>28.96977135753513</v>
      </c>
      <c r="CZ138" s="9">
        <f t="shared" si="213"/>
        <v>13.005712127649529</v>
      </c>
      <c r="DA138" s="9">
        <f t="shared" si="214"/>
        <v>9.221085442905716</v>
      </c>
      <c r="DB138" s="9">
        <f t="shared" si="215"/>
        <v>1.5077506318004184</v>
      </c>
      <c r="DC138" s="9">
        <f t="shared" si="216"/>
        <v>1.9045271138531599</v>
      </c>
      <c r="DD138" s="9">
        <f t="shared" si="217"/>
        <v>4.417444833520523</v>
      </c>
      <c r="DE138" s="9">
        <f t="shared" si="218"/>
        <v>5.309800528145375</v>
      </c>
      <c r="DF138" s="9">
        <f t="shared" si="219"/>
        <v>54.5289947467741</v>
      </c>
      <c r="DG138" s="9">
        <f t="shared" si="220"/>
        <v>2.1841689192635285</v>
      </c>
      <c r="DH138" s="9">
        <f t="shared" si="221"/>
        <v>42.98337328505126</v>
      </c>
    </row>
    <row r="139" spans="1:112" s="5" customFormat="1" ht="15.75">
      <c r="A139" s="44" t="s">
        <v>261</v>
      </c>
      <c r="B139" s="14" t="s">
        <v>205</v>
      </c>
      <c r="C139" s="18">
        <f>SUM(C53:C59)+C129-C54</f>
        <v>1736360</v>
      </c>
      <c r="D139" s="5">
        <f>SUM(D53:D59)+D129-D54</f>
        <v>1946</v>
      </c>
      <c r="E139" s="5">
        <f>SUM(E53:E59)+E129-E54</f>
        <v>1551</v>
      </c>
      <c r="F139" s="5">
        <f>SUM(F53:F59)+F129-F54</f>
        <v>725</v>
      </c>
      <c r="G139" s="5">
        <f>SUM(G53:G59)+G129-G54</f>
        <v>1167</v>
      </c>
      <c r="H139" s="5">
        <f>SUM(H53:H59)+H129-H54</f>
        <v>2225</v>
      </c>
      <c r="I139" s="5">
        <f>SUM(I53:I59)+I129-I54</f>
        <v>2596</v>
      </c>
      <c r="J139" s="5">
        <f>SUM(J53:J59)+J129-J54</f>
        <v>101</v>
      </c>
      <c r="K139" s="5">
        <f>SUM(K53:K59)+K129-K54</f>
        <v>1006</v>
      </c>
      <c r="L139" s="5">
        <f>SUM(L53:L59)+L129-L54</f>
        <v>470</v>
      </c>
      <c r="M139" s="5">
        <f>SUM(M53:M59)+M129-M54</f>
        <v>256</v>
      </c>
      <c r="N139" s="5">
        <f>SUM(N53:N59)+N129-N54</f>
        <v>72</v>
      </c>
      <c r="O139" s="5">
        <f>SUM(O53:O59)+O129-O54</f>
        <v>332</v>
      </c>
      <c r="P139" s="5">
        <f>SUM(P53:P59)+P129-P54</f>
        <v>124</v>
      </c>
      <c r="Q139" s="5">
        <f>SUM(Q53:Q59)+Q129-Q54</f>
        <v>331</v>
      </c>
      <c r="R139" s="18">
        <f>SUM(R53:R59)+R129-R54</f>
        <v>12902</v>
      </c>
      <c r="S139" s="5">
        <f>SUM(S53:S59)+S129-S54</f>
        <v>217901</v>
      </c>
      <c r="T139" s="5">
        <f>SUM(T53:T59)+T129-T54</f>
        <v>11748</v>
      </c>
      <c r="U139" s="5">
        <f>SUM(U53:U59)+U129-U54</f>
        <v>1440</v>
      </c>
      <c r="V139" s="5">
        <f>SUM(V53:V59)+V129-V54</f>
        <v>176670</v>
      </c>
      <c r="W139" s="5">
        <f>SUM(W53:W59)+W129-W54</f>
        <v>134710</v>
      </c>
      <c r="X139" s="5">
        <f>SUM(X53:X59)+X129-X54</f>
        <v>491</v>
      </c>
      <c r="Y139" s="18">
        <f>SUM(Y53:Y59)+Y129-Y54</f>
        <v>542960</v>
      </c>
      <c r="Z139" s="5">
        <f>SUM(Z53:Z59)+Z129-Z54</f>
        <v>18</v>
      </c>
      <c r="AA139" s="5">
        <f>SUM(AA53:AA59)+AA129-AA54</f>
        <v>9</v>
      </c>
      <c r="AB139" s="5">
        <f>SUM(AB53:AB59)+AB129-AB54</f>
        <v>307</v>
      </c>
      <c r="AC139" s="5">
        <f>SUM(AC53:AC59)+AC129-AC54</f>
        <v>6676</v>
      </c>
      <c r="AD139" s="16">
        <f t="shared" si="180"/>
        <v>7010</v>
      </c>
      <c r="AE139" s="5">
        <f>SUM(AE53:AE59)+AE129-AE54</f>
        <v>1850</v>
      </c>
      <c r="AF139" s="5">
        <f>SUM(AF53:AF59)+AF129-AF54</f>
        <v>116</v>
      </c>
      <c r="AG139" s="5">
        <f>SUM(AG53:AG59)+AG129-AG54</f>
        <v>3579</v>
      </c>
      <c r="AH139" s="5">
        <f>SUM(AH53:AH59)+AH129-AH54</f>
        <v>9214</v>
      </c>
      <c r="AI139" s="5">
        <f>SUM(AI53:AI59)+AI129-AI54</f>
        <v>233</v>
      </c>
      <c r="AJ139" s="5">
        <f>SUM(AJ53:AJ59)+AJ129-AJ54</f>
        <v>9121</v>
      </c>
      <c r="AK139" s="5">
        <f>SUM(AK53:AK59)+AK129-AK54</f>
        <v>3329</v>
      </c>
      <c r="AL139" s="5">
        <f>SUM(AL53:AL59)+AL129-AL54</f>
        <v>274</v>
      </c>
      <c r="AM139" s="5">
        <f>SUM(AM53:AM59)+AM129-AM54</f>
        <v>6359</v>
      </c>
      <c r="AN139" s="5">
        <f>SUM(AN53:AN59)+AN129-AN54</f>
        <v>3448</v>
      </c>
      <c r="AO139" s="5">
        <f>SUM(AO53:AO59)+AO129-AO54</f>
        <v>83</v>
      </c>
      <c r="AP139" s="5">
        <f>SUM(AP53:AP59)+AP129-AP54</f>
        <v>3317</v>
      </c>
      <c r="AQ139" s="5">
        <f>SUM(AQ53:AQ59)+AQ129-AQ54</f>
        <v>8801</v>
      </c>
      <c r="AR139" s="5">
        <f>SUM(AR53:AR59)+AR129-AR54</f>
        <v>289</v>
      </c>
      <c r="AS139" s="5">
        <f>SUM(AS53:AS59)+AS129-AS54</f>
        <v>6660</v>
      </c>
      <c r="AT139" s="5">
        <f>SUM(AT53:AT59)+AT129-AT54</f>
        <v>3591</v>
      </c>
      <c r="AU139" s="5">
        <f>SUM(AU53:AU59)+AU129-AU54</f>
        <v>196</v>
      </c>
      <c r="AV139" s="5">
        <f>SUM(AV53:AV59)+AV129-AV54</f>
        <v>4130</v>
      </c>
      <c r="AW139" s="5">
        <f>SUM(AW53:AW59)+AW129-AW54</f>
        <v>30233</v>
      </c>
      <c r="AX139" s="5">
        <f>SUM(AX53:AX59)+AX129-AX54</f>
        <v>34357</v>
      </c>
      <c r="AY139" s="18">
        <f>SUM(AY53:AY59)+AY129-AY54</f>
        <v>64590</v>
      </c>
      <c r="AZ139" s="26">
        <f t="shared" si="188"/>
        <v>64590</v>
      </c>
      <c r="BA139" s="5">
        <f>SUM(BA53:BA59)+BA129-BA54</f>
        <v>6130</v>
      </c>
      <c r="BB139" s="5">
        <f>SUM(BB53:BB59)+BB129-BB54</f>
        <v>642</v>
      </c>
      <c r="BC139" s="5">
        <f>SUM(BC53:BC59)+BC129-BC54</f>
        <v>3589</v>
      </c>
      <c r="BD139" s="5">
        <f>SUM(BD53:BD59)+BD129-BD54</f>
        <v>868</v>
      </c>
      <c r="BE139" s="5">
        <f>SUM(BE53:BE59)+BE129-BE54</f>
        <v>594</v>
      </c>
      <c r="BF139" s="5">
        <f>SUM(BF53:BF59)+BF129-BF54</f>
        <v>1429</v>
      </c>
      <c r="BG139" s="5">
        <f>SUM(BG53:BG59)+BG129-BG54</f>
        <v>178</v>
      </c>
      <c r="BH139" s="5">
        <f>SUM(BH53:BH59)+BH129-BH54</f>
        <v>6998</v>
      </c>
      <c r="BI139" s="5">
        <f>SUM(BI53:BI59)+BI129-BI54</f>
        <v>6432</v>
      </c>
      <c r="BJ139" s="18">
        <f>SUM(BJ53:BJ59)+BJ129-BJ54</f>
        <v>13430</v>
      </c>
      <c r="BK139" s="5">
        <f>SUM(BK53:BK59)+BK129-BK54</f>
        <v>3585</v>
      </c>
      <c r="BL139" s="5">
        <f>SUM(BL53:BL59)+BL129-BL54</f>
        <v>7109</v>
      </c>
      <c r="BM139" s="11">
        <f>SUM(BM53:BM59)+BM129-BM54</f>
        <v>22032</v>
      </c>
      <c r="BN139" s="18">
        <f>SUM(BN53:BN59)+BN129-BN54</f>
        <v>171546</v>
      </c>
      <c r="BO139" s="5">
        <f>SUM(BO53:BO59)+BO129-BO54</f>
        <v>35183</v>
      </c>
      <c r="BP139" s="5">
        <f>SUM(BP53:BP59)+BP129-BP54</f>
        <v>274351</v>
      </c>
      <c r="BQ139" s="5">
        <f>SUM(BQ53:BQ59)+BQ129-BQ54</f>
        <v>309534</v>
      </c>
      <c r="BR139" s="5">
        <f>SUM(BR53:BR59)+BR129-BR54</f>
        <v>293132</v>
      </c>
      <c r="BS139" s="5">
        <f>SUM(BS53:BS59)+BS129-BS54</f>
        <v>298279</v>
      </c>
      <c r="BT139" s="5">
        <f>SUM(BT53:BT59)+BT129-BT54</f>
        <v>591411</v>
      </c>
      <c r="BU139" s="18">
        <f>SUM(BU53:BU59)+BU129-BU54</f>
        <v>900945</v>
      </c>
      <c r="BV139" s="18">
        <f>SUM(BV53:BV59)+BV129-BV54</f>
        <v>835415</v>
      </c>
      <c r="BW139" s="18"/>
      <c r="BX139" s="12">
        <f t="shared" si="190"/>
        <v>48.11300651938538</v>
      </c>
      <c r="BY139" s="9">
        <f t="shared" si="181"/>
        <v>31.27001313091755</v>
      </c>
      <c r="BZ139" s="9">
        <f t="shared" si="191"/>
        <v>4.1235688451703565</v>
      </c>
      <c r="CA139" s="9">
        <f t="shared" si="192"/>
        <v>0.7734571171876801</v>
      </c>
      <c r="CB139" s="9">
        <f t="shared" si="182"/>
        <v>0.7430486765417309</v>
      </c>
      <c r="CC139" s="9">
        <f t="shared" si="193"/>
        <v>1.268861296044599</v>
      </c>
      <c r="CD139" s="9">
        <f t="shared" si="194"/>
        <v>9.87963325577645</v>
      </c>
      <c r="CE139" s="31">
        <f t="shared" si="183"/>
        <v>4.897025962358036</v>
      </c>
      <c r="CF139" s="9">
        <f t="shared" si="195"/>
        <v>64.99284786603066</v>
      </c>
      <c r="CG139" s="9">
        <f t="shared" si="196"/>
        <v>8.57059066452003</v>
      </c>
      <c r="CH139" s="9">
        <f t="shared" si="197"/>
        <v>1.2615287013041423</v>
      </c>
      <c r="CI139" s="9">
        <f t="shared" si="198"/>
        <v>0.3460555532280364</v>
      </c>
      <c r="CJ139" s="9">
        <f t="shared" si="199"/>
        <v>1.6075842545321788</v>
      </c>
      <c r="CK139" s="9">
        <f t="shared" si="200"/>
        <v>1.5443821334306902</v>
      </c>
      <c r="CL139" s="9">
        <f t="shared" si="201"/>
        <v>2.6372521441439285</v>
      </c>
      <c r="CM139" s="9">
        <f t="shared" si="202"/>
        <v>20.534225504689285</v>
      </c>
      <c r="CN139" s="31">
        <f t="shared" si="184"/>
        <v>10.178174919052207</v>
      </c>
      <c r="CO139" s="9">
        <f t="shared" si="203"/>
        <v>40.13205392662443</v>
      </c>
      <c r="CP139" s="9">
        <f t="shared" si="204"/>
        <v>2.1636952998379257</v>
      </c>
      <c r="CQ139" s="9">
        <f t="shared" si="205"/>
        <v>42.295749226462355</v>
      </c>
      <c r="CR139" s="9">
        <f t="shared" si="185"/>
        <v>0.26521290702814204</v>
      </c>
      <c r="CS139" s="9">
        <f t="shared" si="206"/>
        <v>57.3486076322381</v>
      </c>
      <c r="CT139" s="9">
        <f t="shared" si="207"/>
        <v>43.262251910848484</v>
      </c>
      <c r="CU139" s="9">
        <f t="shared" si="208"/>
        <v>8.584920266295091</v>
      </c>
      <c r="CV139" s="9">
        <f t="shared" si="209"/>
        <v>28.74748413067038</v>
      </c>
      <c r="CW139" s="9">
        <f t="shared" si="210"/>
        <v>15.423440161015636</v>
      </c>
      <c r="CX139" s="9">
        <f t="shared" si="211"/>
        <v>10.602260411828457</v>
      </c>
      <c r="CY139" s="9">
        <f t="shared" si="212"/>
        <v>24.384579656293546</v>
      </c>
      <c r="CZ139" s="9">
        <f t="shared" si="213"/>
        <v>12.257315373896887</v>
      </c>
      <c r="DA139" s="9">
        <f t="shared" si="214"/>
        <v>6.421479416710821</v>
      </c>
      <c r="DB139" s="9">
        <f t="shared" si="215"/>
        <v>1.4743486373793453</v>
      </c>
      <c r="DC139" s="9">
        <f t="shared" si="216"/>
        <v>1.8890091916422862</v>
      </c>
      <c r="DD139" s="9">
        <f t="shared" si="217"/>
        <v>1.9120458891013383</v>
      </c>
      <c r="DE139" s="9">
        <f t="shared" si="218"/>
        <v>3.7621890698685005</v>
      </c>
      <c r="DF139" s="9">
        <f t="shared" si="219"/>
        <v>47.719815431940525</v>
      </c>
      <c r="DG139" s="9">
        <f t="shared" si="220"/>
        <v>3.110740835683158</v>
      </c>
      <c r="DH139" s="9">
        <f t="shared" si="221"/>
        <v>48.941297103306844</v>
      </c>
    </row>
    <row r="140" spans="1:112" s="5" customFormat="1" ht="15.75">
      <c r="A140" s="44" t="s">
        <v>262</v>
      </c>
      <c r="B140" s="14" t="s">
        <v>123</v>
      </c>
      <c r="C140" s="18">
        <f>SUM(C65:C90)+C54</f>
        <v>2165109</v>
      </c>
      <c r="D140" s="5">
        <f>SUM(D65:D90)+D54</f>
        <v>3794</v>
      </c>
      <c r="E140" s="5">
        <f>SUM(E65:E90)+E54</f>
        <v>1916</v>
      </c>
      <c r="F140" s="5">
        <f>SUM(F65:F90)+F54</f>
        <v>1345</v>
      </c>
      <c r="G140" s="5">
        <f>SUM(G65:G90)+G54</f>
        <v>2081</v>
      </c>
      <c r="H140" s="5">
        <f>SUM(H65:H90)+H54</f>
        <v>4029</v>
      </c>
      <c r="I140" s="5">
        <f>SUM(I65:I90)+I54</f>
        <v>8849</v>
      </c>
      <c r="J140" s="5">
        <f>SUM(J65:J90)+J54</f>
        <v>76</v>
      </c>
      <c r="K140" s="5">
        <f>SUM(K65:K90)+K54</f>
        <v>1148</v>
      </c>
      <c r="L140" s="5">
        <f>SUM(L65:L90)+L54</f>
        <v>429</v>
      </c>
      <c r="M140" s="5">
        <f>SUM(M65:M90)+M54</f>
        <v>234</v>
      </c>
      <c r="N140" s="5">
        <f>SUM(N65:N90)+N54</f>
        <v>131</v>
      </c>
      <c r="O140" s="5">
        <f>SUM(O65:O90)+O54</f>
        <v>751</v>
      </c>
      <c r="P140" s="5">
        <f>SUM(P65:P90)+P54</f>
        <v>166</v>
      </c>
      <c r="Q140" s="5">
        <f>SUM(Q65:Q90)+Q54</f>
        <v>326</v>
      </c>
      <c r="R140" s="18">
        <f>SUM(R65:R90)+R54</f>
        <v>25275</v>
      </c>
      <c r="S140" s="5">
        <f>SUM(S65:S90)+S54</f>
        <v>391642</v>
      </c>
      <c r="T140" s="5">
        <f>SUM(T65:T90)+T54</f>
        <v>10061</v>
      </c>
      <c r="U140" s="5">
        <f>SUM(U65:U90)+U54</f>
        <v>1094</v>
      </c>
      <c r="V140" s="5">
        <f>SUM(V65:V90)+V54</f>
        <v>211867</v>
      </c>
      <c r="W140" s="5">
        <f>SUM(W65:W90)+W54</f>
        <v>193085</v>
      </c>
      <c r="X140" s="5">
        <f>SUM(X65:X90)+X54</f>
        <v>92</v>
      </c>
      <c r="Y140" s="18">
        <f>SUM(Y65:Y90)+Y54</f>
        <v>807841</v>
      </c>
      <c r="Z140" s="5">
        <f>SUM(Z65:Z90)+Z54</f>
        <v>779</v>
      </c>
      <c r="AA140" s="5">
        <f>SUM(AA65:AA90)+AA54</f>
        <v>687</v>
      </c>
      <c r="AB140" s="5">
        <f>SUM(AB65:AB90)+AB54</f>
        <v>348</v>
      </c>
      <c r="AC140" s="5">
        <f>SUM(AC65:AC90)+AC54</f>
        <v>8683</v>
      </c>
      <c r="AD140" s="16">
        <f t="shared" si="180"/>
        <v>10497</v>
      </c>
      <c r="AE140" s="5">
        <f>SUM(AE65:AE90)+AE54</f>
        <v>1751</v>
      </c>
      <c r="AF140" s="5">
        <f>SUM(AF65:AF90)+AF54</f>
        <v>268</v>
      </c>
      <c r="AG140" s="5">
        <f>SUM(AG65:AG90)+AG54</f>
        <v>4250</v>
      </c>
      <c r="AH140" s="5">
        <f>SUM(AH65:AH90)+AH54</f>
        <v>7952</v>
      </c>
      <c r="AI140" s="5">
        <f>SUM(AI65:AI90)+AI54</f>
        <v>173</v>
      </c>
      <c r="AJ140" s="5">
        <f>SUM(AJ65:AJ90)+AJ54</f>
        <v>8253</v>
      </c>
      <c r="AK140" s="5">
        <f>SUM(AK65:AK90)+AK54</f>
        <v>2846</v>
      </c>
      <c r="AL140" s="5">
        <f>SUM(AL65:AL90)+AL54</f>
        <v>193</v>
      </c>
      <c r="AM140" s="5">
        <f>SUM(AM65:AM90)+AM54</f>
        <v>3094</v>
      </c>
      <c r="AN140" s="5">
        <f>SUM(AN65:AN90)+AN54</f>
        <v>3670</v>
      </c>
      <c r="AO140" s="5">
        <f>SUM(AO65:AO90)+AO54</f>
        <v>74</v>
      </c>
      <c r="AP140" s="5">
        <f>SUM(AP65:AP90)+AP54</f>
        <v>4212</v>
      </c>
      <c r="AQ140" s="5">
        <f>SUM(AQ65:AQ90)+AQ54</f>
        <v>10159</v>
      </c>
      <c r="AR140" s="5">
        <f>SUM(AR65:AR90)+AR54</f>
        <v>94</v>
      </c>
      <c r="AS140" s="5">
        <f>SUM(AS65:AS90)+AS54</f>
        <v>9130</v>
      </c>
      <c r="AT140" s="5">
        <f>SUM(AT65:AT90)+AT54</f>
        <v>3527</v>
      </c>
      <c r="AU140" s="5">
        <f>SUM(AU65:AU90)+AU54</f>
        <v>151</v>
      </c>
      <c r="AV140" s="5">
        <f>SUM(AV65:AV90)+AV54</f>
        <v>4591</v>
      </c>
      <c r="AW140" s="5">
        <f>SUM(AW65:AW90)+AW54</f>
        <v>29905</v>
      </c>
      <c r="AX140" s="5">
        <f>SUM(AX65:AX90)+AX54</f>
        <v>34483</v>
      </c>
      <c r="AY140" s="18">
        <f>SUM(AY65:AY90)+AY54</f>
        <v>64388</v>
      </c>
      <c r="AZ140" s="26">
        <f t="shared" si="188"/>
        <v>64388</v>
      </c>
      <c r="BA140" s="5">
        <f>SUM(BA65:BA90)+BA54</f>
        <v>4589</v>
      </c>
      <c r="BB140" s="5">
        <f>SUM(BB65:BB90)+BB54</f>
        <v>230</v>
      </c>
      <c r="BC140" s="5">
        <f>SUM(BC65:BC90)+BC54</f>
        <v>2456</v>
      </c>
      <c r="BD140" s="5">
        <f>SUM(BD65:BD90)+BD54</f>
        <v>1009</v>
      </c>
      <c r="BE140" s="5">
        <f>SUM(BE65:BE90)+BE54</f>
        <v>403</v>
      </c>
      <c r="BF140" s="5">
        <f>SUM(BF65:BF90)+BF54</f>
        <v>1004</v>
      </c>
      <c r="BG140" s="5">
        <f>SUM(BG65:BG90)+BG54</f>
        <v>226</v>
      </c>
      <c r="BH140" s="5">
        <f>SUM(BH65:BH90)+BH54</f>
        <v>5595</v>
      </c>
      <c r="BI140" s="5">
        <f>SUM(BI65:BI90)+BI54</f>
        <v>4319</v>
      </c>
      <c r="BJ140" s="18">
        <f>SUM(BJ65:BJ90)+BJ54</f>
        <v>9914</v>
      </c>
      <c r="BK140" s="5">
        <f>SUM(BK65:BK90)+BK54</f>
        <v>1995</v>
      </c>
      <c r="BL140" s="5">
        <f>SUM(BL65:BL90)+BL54</f>
        <v>3441</v>
      </c>
      <c r="BM140" s="11">
        <f>SUM(BM65:BM90)+BM54</f>
        <v>5434</v>
      </c>
      <c r="BN140" s="18">
        <f>SUM(BN65:BN90)+BN54</f>
        <v>160423</v>
      </c>
      <c r="BO140" s="5">
        <f>SUM(BO65:BO90)+BO54</f>
        <v>35533</v>
      </c>
      <c r="BP140" s="5">
        <f>SUM(BP65:BP90)+BP54</f>
        <v>345756</v>
      </c>
      <c r="BQ140" s="5">
        <f>SUM(BQ65:BQ90)+BQ54</f>
        <v>381289</v>
      </c>
      <c r="BR140" s="5">
        <f>SUM(BR65:BR90)+BR54</f>
        <v>343661</v>
      </c>
      <c r="BS140" s="5">
        <f>SUM(BS65:BS90)+BS54</f>
        <v>356386</v>
      </c>
      <c r="BT140" s="5">
        <f>SUM(BT65:BT90)+BT54</f>
        <v>700047</v>
      </c>
      <c r="BU140" s="18">
        <f>SUM(BU65:BU90)+BU54</f>
        <v>1081337</v>
      </c>
      <c r="BV140" s="18">
        <f>SUM(BV65:BV90)+BV54</f>
        <v>1083772</v>
      </c>
      <c r="BW140" s="18"/>
      <c r="BX140" s="12">
        <f t="shared" si="190"/>
        <v>50.05623273470297</v>
      </c>
      <c r="BY140" s="9">
        <f t="shared" si="181"/>
        <v>37.31179354018666</v>
      </c>
      <c r="BZ140" s="9">
        <f t="shared" si="191"/>
        <v>3.4587173209293387</v>
      </c>
      <c r="CA140" s="9">
        <f t="shared" si="192"/>
        <v>0.4578984245135002</v>
      </c>
      <c r="CB140" s="9">
        <f t="shared" si="182"/>
        <v>1.1673777163182084</v>
      </c>
      <c r="CC140" s="9">
        <f t="shared" si="193"/>
        <v>0.25098043562702843</v>
      </c>
      <c r="CD140" s="9">
        <f t="shared" si="194"/>
        <v>7.409465297128228</v>
      </c>
      <c r="CE140" s="31">
        <f t="shared" si="183"/>
        <v>3.9166157454428387</v>
      </c>
      <c r="CF140" s="9">
        <f t="shared" si="195"/>
        <v>74.5397555943501</v>
      </c>
      <c r="CG140" s="9">
        <f t="shared" si="196"/>
        <v>6.90966365619337</v>
      </c>
      <c r="CH140" s="9">
        <f t="shared" si="197"/>
        <v>0.6921197447433594</v>
      </c>
      <c r="CI140" s="9">
        <f t="shared" si="198"/>
        <v>0.22292511709104865</v>
      </c>
      <c r="CJ140" s="9">
        <f t="shared" si="199"/>
        <v>0.9150448618344079</v>
      </c>
      <c r="CK140" s="9">
        <f t="shared" si="200"/>
        <v>2.3321325887732844</v>
      </c>
      <c r="CL140" s="9">
        <f t="shared" si="201"/>
        <v>0.5013969727950159</v>
      </c>
      <c r="CM140" s="9">
        <f t="shared" si="202"/>
        <v>14.802283137043585</v>
      </c>
      <c r="CN140" s="31">
        <f t="shared" si="184"/>
        <v>7.824708518027778</v>
      </c>
      <c r="CO140" s="9">
        <f t="shared" si="203"/>
        <v>48.48008457109753</v>
      </c>
      <c r="CP140" s="9">
        <f t="shared" si="204"/>
        <v>1.2454183434611514</v>
      </c>
      <c r="CQ140" s="9">
        <f t="shared" si="205"/>
        <v>49.72550291455868</v>
      </c>
      <c r="CR140" s="9">
        <f t="shared" si="185"/>
        <v>0.13542268837555904</v>
      </c>
      <c r="CS140" s="9">
        <f t="shared" si="206"/>
        <v>50.127686017421745</v>
      </c>
      <c r="CT140" s="9">
        <f t="shared" si="207"/>
        <v>47.68095971868271</v>
      </c>
      <c r="CU140" s="9">
        <f t="shared" si="208"/>
        <v>9.73628626452134</v>
      </c>
      <c r="CV140" s="9">
        <f t="shared" si="209"/>
        <v>25.4364167236131</v>
      </c>
      <c r="CW140" s="9">
        <f t="shared" si="210"/>
        <v>9.525066782630304</v>
      </c>
      <c r="CX140" s="9">
        <f t="shared" si="211"/>
        <v>12.356339690625582</v>
      </c>
      <c r="CY140" s="9">
        <f t="shared" si="212"/>
        <v>30.10343542274958</v>
      </c>
      <c r="CZ140" s="9">
        <f t="shared" si="213"/>
        <v>12.8424551158601</v>
      </c>
      <c r="DA140" s="9">
        <f t="shared" si="214"/>
        <v>7.426877815389433</v>
      </c>
      <c r="DB140" s="9">
        <f t="shared" si="215"/>
        <v>1.0807769955230893</v>
      </c>
      <c r="DC140" s="9">
        <f t="shared" si="216"/>
        <v>1.6858273648116562</v>
      </c>
      <c r="DD140" s="9">
        <f t="shared" si="217"/>
        <v>3.468647536913846</v>
      </c>
      <c r="DE140" s="9">
        <f t="shared" si="218"/>
        <v>5.7553278565582024</v>
      </c>
      <c r="DF140" s="9">
        <f t="shared" si="219"/>
        <v>47.777987133589946</v>
      </c>
      <c r="DG140" s="9">
        <f t="shared" si="220"/>
        <v>2.1345320448978495</v>
      </c>
      <c r="DH140" s="9">
        <f t="shared" si="221"/>
        <v>49.78331673440823</v>
      </c>
    </row>
    <row r="141" spans="1:112" s="5" customFormat="1" ht="15.75">
      <c r="A141" s="44" t="s">
        <v>265</v>
      </c>
      <c r="B141" s="14" t="s">
        <v>206</v>
      </c>
      <c r="C141" s="18">
        <f>+C109+C123</f>
        <v>1838198</v>
      </c>
      <c r="D141" s="5">
        <f>+D109+D123</f>
        <v>1936</v>
      </c>
      <c r="E141" s="5">
        <f>+E109+E123</f>
        <v>2633</v>
      </c>
      <c r="F141" s="5">
        <f>+F109+F123</f>
        <v>355</v>
      </c>
      <c r="G141" s="5">
        <f>+G109+G123</f>
        <v>525</v>
      </c>
      <c r="H141" s="5">
        <f>+H109+H123</f>
        <v>1565</v>
      </c>
      <c r="I141" s="5">
        <f>+I109+I123</f>
        <v>3306</v>
      </c>
      <c r="J141" s="5">
        <f>+J109+J123</f>
        <v>30</v>
      </c>
      <c r="K141" s="5">
        <f>+K109+K123</f>
        <v>295</v>
      </c>
      <c r="L141" s="5">
        <f>+L109+L123</f>
        <v>206</v>
      </c>
      <c r="M141" s="5">
        <f>+M109+M123</f>
        <v>192</v>
      </c>
      <c r="N141" s="5">
        <f>+N109+N123</f>
        <v>147</v>
      </c>
      <c r="O141" s="5">
        <f>+O109+O123</f>
        <v>309</v>
      </c>
      <c r="P141" s="5">
        <f>+P109+P123</f>
        <v>99</v>
      </c>
      <c r="Q141" s="5">
        <f>+Q109+Q123</f>
        <v>125</v>
      </c>
      <c r="R141" s="18">
        <f>+R109+R123</f>
        <v>11723</v>
      </c>
      <c r="S141" s="5">
        <f>+S109+S123</f>
        <v>253232</v>
      </c>
      <c r="T141" s="5">
        <f>+T109+T123</f>
        <v>1427</v>
      </c>
      <c r="U141" s="5">
        <f>+U109+U123</f>
        <v>1188</v>
      </c>
      <c r="V141" s="5">
        <f>+V109+V123</f>
        <v>285803</v>
      </c>
      <c r="W141" s="5">
        <f>+W109+W123</f>
        <v>49922</v>
      </c>
      <c r="X141" s="5">
        <f>+X109+X123</f>
        <v>450</v>
      </c>
      <c r="Y141" s="18">
        <f>+Y109+Y123</f>
        <v>592022</v>
      </c>
      <c r="Z141" s="5">
        <f>+Z109+Z123</f>
        <v>28</v>
      </c>
      <c r="AA141" s="5">
        <f>+AA109+AA123</f>
        <v>27</v>
      </c>
      <c r="AB141" s="5">
        <f>+AB109+AB123</f>
        <v>36</v>
      </c>
      <c r="AC141" s="5">
        <f>+AC109+AC123</f>
        <v>501</v>
      </c>
      <c r="AD141" s="16">
        <f t="shared" si="180"/>
        <v>592</v>
      </c>
      <c r="AE141" s="5">
        <f>+AE109+AE123</f>
        <v>1216</v>
      </c>
      <c r="AF141" s="5">
        <f>+AF109+AF123</f>
        <v>363</v>
      </c>
      <c r="AG141" s="5">
        <f>+AG109+AG123</f>
        <v>2881</v>
      </c>
      <c r="AH141" s="5">
        <f>+AH109+AH123</f>
        <v>6065</v>
      </c>
      <c r="AI141" s="5">
        <f>+AI109+AI123</f>
        <v>281</v>
      </c>
      <c r="AJ141" s="5">
        <f>+AJ109+AJ123</f>
        <v>5880</v>
      </c>
      <c r="AK141" s="5">
        <f>+AK109+AK123</f>
        <v>1756</v>
      </c>
      <c r="AL141" s="5">
        <f>+AL109+AL123</f>
        <v>164</v>
      </c>
      <c r="AM141" s="5">
        <f>+AM109+AM123</f>
        <v>2362</v>
      </c>
      <c r="AN141" s="5">
        <f>+AN109+AN123</f>
        <v>1750</v>
      </c>
      <c r="AO141" s="5">
        <f>+AO109+AO123</f>
        <v>135</v>
      </c>
      <c r="AP141" s="5">
        <f>+AP109+AP123</f>
        <v>1626</v>
      </c>
      <c r="AQ141" s="5">
        <f>+AQ109+AQ123</f>
        <v>5735</v>
      </c>
      <c r="AR141" s="5">
        <f>+AR109+AR123</f>
        <v>250</v>
      </c>
      <c r="AS141" s="5">
        <f>+AS109+AS123</f>
        <v>4490</v>
      </c>
      <c r="AT141" s="5">
        <f>+AT109+AT123</f>
        <v>2562</v>
      </c>
      <c r="AU141" s="5">
        <f>+AU109+AU123</f>
        <v>175</v>
      </c>
      <c r="AV141" s="5">
        <f>+AV109+AV123</f>
        <v>1532</v>
      </c>
      <c r="AW141" s="5">
        <f>+AW109+AW123</f>
        <v>19083</v>
      </c>
      <c r="AX141" s="5">
        <f>+AX109+AX123</f>
        <v>20139</v>
      </c>
      <c r="AY141" s="18">
        <f>+AY109+AY123</f>
        <v>39223</v>
      </c>
      <c r="AZ141" s="26">
        <f t="shared" si="188"/>
        <v>39223</v>
      </c>
      <c r="BA141" s="5">
        <f>+BA109+BA123</f>
        <v>3540</v>
      </c>
      <c r="BB141" s="5">
        <f>+BB109+BB123</f>
        <v>349</v>
      </c>
      <c r="BC141" s="5">
        <f>+BC109+BC123</f>
        <v>1980</v>
      </c>
      <c r="BD141" s="5">
        <f>+BD109+BD123</f>
        <v>254</v>
      </c>
      <c r="BE141" s="5">
        <f>+BE109+BE123</f>
        <v>461</v>
      </c>
      <c r="BF141" s="5">
        <f>+BF109+BF123</f>
        <v>1056</v>
      </c>
      <c r="BG141" s="5">
        <f>+BG109+BG123</f>
        <v>135</v>
      </c>
      <c r="BH141" s="5">
        <f>+BH109+BH123</f>
        <v>3794</v>
      </c>
      <c r="BI141" s="5">
        <f>+BI109+BI123</f>
        <v>3981</v>
      </c>
      <c r="BJ141" s="18">
        <f>+BJ109+BJ123</f>
        <v>7775</v>
      </c>
      <c r="BK141" s="5">
        <f>+BK109+BK123</f>
        <v>3016</v>
      </c>
      <c r="BL141" s="5">
        <f>+BL109+BL123</f>
        <v>1759</v>
      </c>
      <c r="BM141" s="11">
        <f>+BM109+BM123</f>
        <v>43170</v>
      </c>
      <c r="BN141" s="18">
        <f>+BN109+BN123</f>
        <v>33556</v>
      </c>
      <c r="BO141" s="5">
        <f>+BO109+BO123</f>
        <v>71303</v>
      </c>
      <c r="BP141" s="5">
        <f>+BP109+BP123</f>
        <v>406445</v>
      </c>
      <c r="BQ141" s="5">
        <f>+BQ109+BQ123</f>
        <v>477748</v>
      </c>
      <c r="BR141" s="5">
        <f>+BR109+BR123</f>
        <v>313235</v>
      </c>
      <c r="BS141" s="5">
        <f>+BS109+BS123</f>
        <v>317801</v>
      </c>
      <c r="BT141" s="5">
        <f>+BT109+BT123</f>
        <v>631036</v>
      </c>
      <c r="BU141" s="18">
        <f>+BU109+BU123</f>
        <v>1108784</v>
      </c>
      <c r="BV141" s="18">
        <f>+BV109+BV123</f>
        <v>729414</v>
      </c>
      <c r="BW141" s="18"/>
      <c r="BX141" s="12">
        <f t="shared" si="190"/>
        <v>39.68092664663981</v>
      </c>
      <c r="BY141" s="9">
        <f t="shared" si="181"/>
        <v>32.206650208519434</v>
      </c>
      <c r="BZ141" s="9">
        <f t="shared" si="191"/>
        <v>2.1659799434010916</v>
      </c>
      <c r="CA141" s="9">
        <f t="shared" si="192"/>
        <v>0.4229685811865751</v>
      </c>
      <c r="CB141" s="9">
        <f t="shared" si="182"/>
        <v>0.637744138553083</v>
      </c>
      <c r="CC141" s="9">
        <f t="shared" si="193"/>
        <v>2.348495646279672</v>
      </c>
      <c r="CD141" s="9">
        <f t="shared" si="194"/>
        <v>1.8254834354079374</v>
      </c>
      <c r="CE141" s="31">
        <f t="shared" si="183"/>
        <v>2.588948524587667</v>
      </c>
      <c r="CF141" s="9">
        <f t="shared" si="195"/>
        <v>81.16405772304891</v>
      </c>
      <c r="CG141" s="9">
        <f t="shared" si="196"/>
        <v>5.458491336881386</v>
      </c>
      <c r="CH141" s="9">
        <f t="shared" si="197"/>
        <v>0.8231265097735991</v>
      </c>
      <c r="CI141" s="9">
        <f t="shared" si="198"/>
        <v>0.242797643039481</v>
      </c>
      <c r="CJ141" s="9">
        <f t="shared" si="199"/>
        <v>1.06592415281308</v>
      </c>
      <c r="CK141" s="9">
        <f t="shared" si="200"/>
        <v>1.6071805586402235</v>
      </c>
      <c r="CL141" s="9">
        <f t="shared" si="201"/>
        <v>5.918449604751212</v>
      </c>
      <c r="CM141" s="9">
        <f t="shared" si="202"/>
        <v>4.6004052568226</v>
      </c>
      <c r="CN141" s="31">
        <f t="shared" si="184"/>
        <v>6.524415489694466</v>
      </c>
      <c r="CO141" s="9">
        <f t="shared" si="203"/>
        <v>42.774086098151756</v>
      </c>
      <c r="CP141" s="9">
        <f t="shared" si="204"/>
        <v>0.24103833979142666</v>
      </c>
      <c r="CQ141" s="9">
        <f t="shared" si="205"/>
        <v>43.015124437943186</v>
      </c>
      <c r="CR141" s="9">
        <f t="shared" si="185"/>
        <v>0.20066821841080232</v>
      </c>
      <c r="CS141" s="9">
        <f t="shared" si="206"/>
        <v>56.708196654854035</v>
      </c>
      <c r="CT141" s="9">
        <f t="shared" si="207"/>
        <v>14.869908407178494</v>
      </c>
      <c r="CU141" s="9">
        <f t="shared" si="208"/>
        <v>11.370879331004767</v>
      </c>
      <c r="CV141" s="9">
        <f t="shared" si="209"/>
        <v>31.17048670422966</v>
      </c>
      <c r="CW141" s="9">
        <f t="shared" si="210"/>
        <v>10.917063967570048</v>
      </c>
      <c r="CX141" s="9">
        <f t="shared" si="211"/>
        <v>8.951380567524158</v>
      </c>
      <c r="CY141" s="9">
        <f t="shared" si="212"/>
        <v>26.706269280779132</v>
      </c>
      <c r="CZ141" s="9">
        <f t="shared" si="213"/>
        <v>10.883920148892232</v>
      </c>
      <c r="DA141" s="9">
        <f t="shared" si="214"/>
        <v>4.743776241732393</v>
      </c>
      <c r="DB141" s="9">
        <f t="shared" si="215"/>
        <v>1.0445011908401598</v>
      </c>
      <c r="DC141" s="9">
        <f t="shared" si="216"/>
        <v>1.844197415077157</v>
      </c>
      <c r="DD141" s="9">
        <f t="shared" si="217"/>
        <v>1.680994104008382</v>
      </c>
      <c r="DE141" s="9">
        <f t="shared" si="218"/>
        <v>2.480048681850164</v>
      </c>
      <c r="DF141" s="9">
        <f t="shared" si="219"/>
        <v>48.67653942720967</v>
      </c>
      <c r="DG141" s="9">
        <f t="shared" si="220"/>
        <v>4.634239754883186</v>
      </c>
      <c r="DH141" s="9">
        <f t="shared" si="221"/>
        <v>46.39984680199157</v>
      </c>
    </row>
    <row r="142" spans="1:112" s="5" customFormat="1" ht="15.75">
      <c r="A142" s="44" t="s">
        <v>290</v>
      </c>
      <c r="B142" s="14" t="s">
        <v>27</v>
      </c>
      <c r="C142" s="18">
        <v>17884</v>
      </c>
      <c r="D142" s="5">
        <v>80</v>
      </c>
      <c r="E142" s="5">
        <v>112</v>
      </c>
      <c r="F142" s="5">
        <v>13</v>
      </c>
      <c r="G142" s="5">
        <v>39</v>
      </c>
      <c r="H142" s="5">
        <v>63</v>
      </c>
      <c r="I142" s="5">
        <v>366</v>
      </c>
      <c r="J142" s="5">
        <v>3</v>
      </c>
      <c r="K142" s="5">
        <v>23</v>
      </c>
      <c r="L142" s="5">
        <v>24</v>
      </c>
      <c r="M142" s="5">
        <v>12</v>
      </c>
      <c r="N142" s="5">
        <v>2</v>
      </c>
      <c r="O142" s="5">
        <v>14</v>
      </c>
      <c r="P142" s="5">
        <v>5</v>
      </c>
      <c r="Q142" s="5">
        <v>24</v>
      </c>
      <c r="R142" s="18">
        <v>780</v>
      </c>
      <c r="S142" s="5">
        <v>0</v>
      </c>
      <c r="T142" s="5">
        <v>0</v>
      </c>
      <c r="U142" s="5">
        <v>0</v>
      </c>
      <c r="V142" s="5">
        <v>531</v>
      </c>
      <c r="W142" s="5">
        <v>1</v>
      </c>
      <c r="X142" s="5">
        <v>90</v>
      </c>
      <c r="Y142" s="18">
        <v>622</v>
      </c>
      <c r="Z142" s="5">
        <v>0</v>
      </c>
      <c r="AA142" s="5">
        <v>0</v>
      </c>
      <c r="AB142" s="5">
        <v>0</v>
      </c>
      <c r="AC142" s="5">
        <v>9</v>
      </c>
      <c r="AD142" s="16">
        <f t="shared" si="180"/>
        <v>9</v>
      </c>
      <c r="AE142" s="5">
        <v>18</v>
      </c>
      <c r="AF142" s="5">
        <v>7</v>
      </c>
      <c r="AG142" s="5">
        <v>259</v>
      </c>
      <c r="AH142" s="5">
        <v>107</v>
      </c>
      <c r="AI142" s="5">
        <v>15</v>
      </c>
      <c r="AJ142" s="5">
        <v>901</v>
      </c>
      <c r="AK142" s="5">
        <v>155</v>
      </c>
      <c r="AL142" s="5">
        <v>42</v>
      </c>
      <c r="AM142" s="5">
        <v>662</v>
      </c>
      <c r="AN142" s="5">
        <v>21</v>
      </c>
      <c r="AO142" s="5">
        <v>10</v>
      </c>
      <c r="AP142" s="5">
        <v>203</v>
      </c>
      <c r="AQ142" s="5">
        <v>89</v>
      </c>
      <c r="AR142" s="5">
        <v>1</v>
      </c>
      <c r="AS142" s="5">
        <v>605</v>
      </c>
      <c r="AT142" s="5">
        <v>103</v>
      </c>
      <c r="AU142" s="5">
        <v>8</v>
      </c>
      <c r="AV142" s="5">
        <v>22</v>
      </c>
      <c r="AW142" s="5">
        <v>493</v>
      </c>
      <c r="AX142" s="5">
        <v>2735</v>
      </c>
      <c r="AY142" s="18">
        <v>3228</v>
      </c>
      <c r="AZ142" s="26">
        <f t="shared" si="188"/>
        <v>3228</v>
      </c>
      <c r="BA142" s="5">
        <v>173</v>
      </c>
      <c r="BB142" s="5">
        <v>173</v>
      </c>
      <c r="BC142" s="5">
        <v>61</v>
      </c>
      <c r="BD142" s="5">
        <v>28</v>
      </c>
      <c r="BE142" s="5">
        <v>173</v>
      </c>
      <c r="BF142" s="5">
        <v>593</v>
      </c>
      <c r="BG142" s="5">
        <v>8</v>
      </c>
      <c r="BH142" s="5">
        <v>201</v>
      </c>
      <c r="BI142" s="5">
        <v>1008</v>
      </c>
      <c r="BJ142" s="18">
        <v>1209</v>
      </c>
      <c r="BK142" s="5">
        <v>154</v>
      </c>
      <c r="BL142" s="5">
        <v>208</v>
      </c>
      <c r="BM142" s="11">
        <v>362</v>
      </c>
      <c r="BN142" s="18">
        <v>1891</v>
      </c>
      <c r="BO142" s="5">
        <v>427</v>
      </c>
      <c r="BP142" s="5">
        <v>4446</v>
      </c>
      <c r="BQ142" s="5">
        <v>4873</v>
      </c>
      <c r="BR142" s="5">
        <v>2267</v>
      </c>
      <c r="BS142" s="5">
        <v>2643</v>
      </c>
      <c r="BT142" s="5">
        <v>4910</v>
      </c>
      <c r="BU142" s="18">
        <v>9783</v>
      </c>
      <c r="BV142" s="18">
        <v>8101</v>
      </c>
      <c r="BW142" s="18"/>
      <c r="BX142" s="12">
        <f t="shared" si="190"/>
        <v>45.29747260120779</v>
      </c>
      <c r="BY142" s="9">
        <f t="shared" si="181"/>
        <v>3.4779691344218295</v>
      </c>
      <c r="BZ142" s="9">
        <f t="shared" si="191"/>
        <v>18.099977633639007</v>
      </c>
      <c r="CA142" s="9">
        <f t="shared" si="192"/>
        <v>6.760232610154328</v>
      </c>
      <c r="CB142" s="9">
        <f t="shared" si="182"/>
        <v>4.361440393647953</v>
      </c>
      <c r="CC142" s="9">
        <f t="shared" si="193"/>
        <v>2.0241556698725116</v>
      </c>
      <c r="CD142" s="9">
        <f t="shared" si="194"/>
        <v>10.573697159472154</v>
      </c>
      <c r="CE142" s="31">
        <f t="shared" si="183"/>
        <v>24.860210243793336</v>
      </c>
      <c r="CF142" s="9">
        <f t="shared" si="195"/>
        <v>7.678064436489322</v>
      </c>
      <c r="CG142" s="9">
        <f t="shared" si="196"/>
        <v>39.95802987285521</v>
      </c>
      <c r="CH142" s="9">
        <f t="shared" si="197"/>
        <v>5.122824342673744</v>
      </c>
      <c r="CI142" s="9">
        <f t="shared" si="198"/>
        <v>9.801259103814344</v>
      </c>
      <c r="CJ142" s="9">
        <f t="shared" si="199"/>
        <v>14.924083446488087</v>
      </c>
      <c r="CK142" s="9">
        <f t="shared" si="200"/>
        <v>9.628440933218121</v>
      </c>
      <c r="CL142" s="9">
        <f t="shared" si="201"/>
        <v>4.468584125416615</v>
      </c>
      <c r="CM142" s="9">
        <f t="shared" si="202"/>
        <v>23.342797185532653</v>
      </c>
      <c r="CN142" s="31">
        <f t="shared" si="184"/>
        <v>54.8821133193433</v>
      </c>
      <c r="CO142" s="9">
        <f t="shared" si="203"/>
        <v>0</v>
      </c>
      <c r="CP142" s="9">
        <f t="shared" si="204"/>
        <v>0</v>
      </c>
      <c r="CQ142" s="9">
        <f t="shared" si="205"/>
        <v>0</v>
      </c>
      <c r="CR142" s="9">
        <f t="shared" si="185"/>
        <v>0</v>
      </c>
      <c r="CS142" s="9">
        <f t="shared" si="206"/>
        <v>85.53054662379421</v>
      </c>
      <c r="CT142" s="9">
        <f t="shared" si="207"/>
        <v>0.18796992481203006</v>
      </c>
      <c r="CU142" s="9">
        <f t="shared" si="208"/>
        <v>8.79801734820322</v>
      </c>
      <c r="CV142" s="9">
        <f t="shared" si="209"/>
        <v>31.691449814126393</v>
      </c>
      <c r="CW142" s="9">
        <f t="shared" si="210"/>
        <v>26.610904584882277</v>
      </c>
      <c r="CX142" s="9">
        <f t="shared" si="211"/>
        <v>7.24907063197026</v>
      </c>
      <c r="CY142" s="9">
        <f t="shared" si="212"/>
        <v>21.530359355638165</v>
      </c>
      <c r="CZ142" s="9">
        <f t="shared" si="213"/>
        <v>4.1201982651796785</v>
      </c>
      <c r="DA142" s="9">
        <f t="shared" si="214"/>
        <v>31.87206441511966</v>
      </c>
      <c r="DB142" s="9">
        <f t="shared" si="215"/>
        <v>6.709908297919928</v>
      </c>
      <c r="DC142" s="9">
        <f t="shared" si="216"/>
        <v>7.82822634757325</v>
      </c>
      <c r="DD142" s="9">
        <f t="shared" si="217"/>
        <v>7.82822634757325</v>
      </c>
      <c r="DE142" s="9">
        <f t="shared" si="218"/>
        <v>12.830957230142566</v>
      </c>
      <c r="DF142" s="9">
        <f t="shared" si="219"/>
        <v>15.641199008338969</v>
      </c>
      <c r="DG142" s="9">
        <f t="shared" si="220"/>
        <v>9.668695064232589</v>
      </c>
      <c r="DH142" s="9">
        <f t="shared" si="221"/>
        <v>74.50980392156863</v>
      </c>
    </row>
    <row r="143" spans="1:112" s="5" customFormat="1" ht="15.75">
      <c r="A143" s="44" t="s">
        <v>267</v>
      </c>
      <c r="B143" s="14" t="s">
        <v>199</v>
      </c>
      <c r="C143" s="18">
        <f>SUM(C134:C142)</f>
        <v>15417327</v>
      </c>
      <c r="D143" s="5">
        <f aca="true" t="shared" si="234" ref="D143:BN143">SUM(D134:D142)</f>
        <v>19858</v>
      </c>
      <c r="E143" s="5">
        <f t="shared" si="234"/>
        <v>14045</v>
      </c>
      <c r="F143" s="5">
        <f t="shared" si="234"/>
        <v>8153</v>
      </c>
      <c r="G143" s="5">
        <f t="shared" si="234"/>
        <v>13342</v>
      </c>
      <c r="H143" s="5">
        <f t="shared" si="234"/>
        <v>27221</v>
      </c>
      <c r="I143" s="5">
        <f t="shared" si="234"/>
        <v>63437</v>
      </c>
      <c r="J143" s="5">
        <f t="shared" si="234"/>
        <v>715</v>
      </c>
      <c r="K143" s="5">
        <f t="shared" si="234"/>
        <v>11303</v>
      </c>
      <c r="L143" s="5">
        <f t="shared" si="234"/>
        <v>4884</v>
      </c>
      <c r="M143" s="5">
        <f t="shared" si="234"/>
        <v>2809</v>
      </c>
      <c r="N143" s="5">
        <f t="shared" si="234"/>
        <v>1051</v>
      </c>
      <c r="O143" s="5">
        <f t="shared" si="234"/>
        <v>5470</v>
      </c>
      <c r="P143" s="5">
        <f t="shared" si="234"/>
        <v>1437</v>
      </c>
      <c r="Q143" s="5">
        <f t="shared" si="234"/>
        <v>3518</v>
      </c>
      <c r="R143" s="18">
        <f t="shared" si="234"/>
        <v>177243</v>
      </c>
      <c r="S143" s="5">
        <f t="shared" si="234"/>
        <v>1925625</v>
      </c>
      <c r="T143" s="5">
        <f t="shared" si="234"/>
        <v>47808</v>
      </c>
      <c r="U143" s="5">
        <f t="shared" si="234"/>
        <v>16063</v>
      </c>
      <c r="V143" s="5">
        <f t="shared" si="234"/>
        <v>1650870</v>
      </c>
      <c r="W143" s="5">
        <f t="shared" si="234"/>
        <v>1369312</v>
      </c>
      <c r="X143" s="5">
        <f t="shared" si="234"/>
        <v>4931</v>
      </c>
      <c r="Y143" s="18">
        <f t="shared" si="234"/>
        <v>5014609</v>
      </c>
      <c r="Z143" s="5">
        <f t="shared" si="234"/>
        <v>1289</v>
      </c>
      <c r="AA143" s="5">
        <f t="shared" si="234"/>
        <v>994</v>
      </c>
      <c r="AB143" s="5">
        <f t="shared" si="234"/>
        <v>1968</v>
      </c>
      <c r="AC143" s="5">
        <f t="shared" si="234"/>
        <v>45892</v>
      </c>
      <c r="AD143" s="16">
        <f t="shared" si="180"/>
        <v>50143</v>
      </c>
      <c r="AE143" s="5">
        <f t="shared" si="234"/>
        <v>16738</v>
      </c>
      <c r="AF143" s="5">
        <f t="shared" si="234"/>
        <v>1625</v>
      </c>
      <c r="AG143" s="5">
        <f t="shared" si="234"/>
        <v>44241</v>
      </c>
      <c r="AH143" s="5">
        <f t="shared" si="234"/>
        <v>75280</v>
      </c>
      <c r="AI143" s="5">
        <f t="shared" si="234"/>
        <v>2348</v>
      </c>
      <c r="AJ143" s="5">
        <f t="shared" si="234"/>
        <v>94340</v>
      </c>
      <c r="AK143" s="5">
        <f t="shared" si="234"/>
        <v>32107</v>
      </c>
      <c r="AL143" s="5">
        <f t="shared" si="234"/>
        <v>2218</v>
      </c>
      <c r="AM143" s="5">
        <f t="shared" si="234"/>
        <v>47960</v>
      </c>
      <c r="AN143" s="5">
        <f t="shared" si="234"/>
        <v>47630</v>
      </c>
      <c r="AO143" s="5">
        <f t="shared" si="234"/>
        <v>1011</v>
      </c>
      <c r="AP143" s="5">
        <f t="shared" si="234"/>
        <v>44917</v>
      </c>
      <c r="AQ143" s="5">
        <f t="shared" si="234"/>
        <v>85072</v>
      </c>
      <c r="AR143" s="5">
        <f t="shared" si="234"/>
        <v>1998</v>
      </c>
      <c r="AS143" s="5">
        <f t="shared" si="234"/>
        <v>83840</v>
      </c>
      <c r="AT143" s="5">
        <f t="shared" si="234"/>
        <v>34265</v>
      </c>
      <c r="AU143" s="5">
        <f t="shared" si="234"/>
        <v>1440</v>
      </c>
      <c r="AV143" s="5">
        <f t="shared" si="234"/>
        <v>29940</v>
      </c>
      <c r="AW143" s="5">
        <f t="shared" si="234"/>
        <v>291090</v>
      </c>
      <c r="AX143" s="5">
        <f t="shared" si="234"/>
        <v>355881</v>
      </c>
      <c r="AY143" s="18">
        <f t="shared" si="234"/>
        <v>646972</v>
      </c>
      <c r="AZ143" s="26">
        <f t="shared" si="188"/>
        <v>646970</v>
      </c>
      <c r="BA143" s="5">
        <f t="shared" si="234"/>
        <v>58546</v>
      </c>
      <c r="BB143" s="5">
        <f t="shared" si="234"/>
        <v>6566</v>
      </c>
      <c r="BC143" s="5">
        <f t="shared" si="234"/>
        <v>37503</v>
      </c>
      <c r="BD143" s="5">
        <f t="shared" si="234"/>
        <v>7239</v>
      </c>
      <c r="BE143" s="5">
        <f t="shared" si="234"/>
        <v>5347</v>
      </c>
      <c r="BF143" s="5">
        <f t="shared" si="234"/>
        <v>15799</v>
      </c>
      <c r="BG143" s="5">
        <f t="shared" si="234"/>
        <v>2410</v>
      </c>
      <c r="BH143" s="5">
        <f t="shared" si="234"/>
        <v>65784</v>
      </c>
      <c r="BI143" s="5">
        <f t="shared" si="234"/>
        <v>67625</v>
      </c>
      <c r="BJ143" s="18">
        <f t="shared" si="234"/>
        <v>133409</v>
      </c>
      <c r="BK143" s="5">
        <f t="shared" si="234"/>
        <v>40063</v>
      </c>
      <c r="BL143" s="5">
        <f t="shared" si="234"/>
        <v>40617</v>
      </c>
      <c r="BM143" s="11">
        <f t="shared" si="234"/>
        <v>131494</v>
      </c>
      <c r="BN143" s="18">
        <f t="shared" si="234"/>
        <v>1145075</v>
      </c>
      <c r="BO143" s="5">
        <f aca="true" t="shared" si="235" ref="BO143:BV143">SUM(BO134:BO142)</f>
        <v>320681</v>
      </c>
      <c r="BP143" s="5">
        <f t="shared" si="235"/>
        <v>2630545</v>
      </c>
      <c r="BQ143" s="5">
        <f t="shared" si="235"/>
        <v>2951226</v>
      </c>
      <c r="BR143" s="5">
        <f t="shared" si="235"/>
        <v>2543907</v>
      </c>
      <c r="BS143" s="5">
        <f t="shared" si="235"/>
        <v>2622559</v>
      </c>
      <c r="BT143" s="5">
        <f t="shared" si="235"/>
        <v>5166466</v>
      </c>
      <c r="BU143" s="18">
        <f t="shared" si="235"/>
        <v>8117693</v>
      </c>
      <c r="BV143" s="18">
        <f t="shared" si="235"/>
        <v>7299634</v>
      </c>
      <c r="BW143" s="18"/>
      <c r="BX143" s="12">
        <f t="shared" si="190"/>
        <v>47.34694931229</v>
      </c>
      <c r="BY143" s="9">
        <f t="shared" si="181"/>
        <v>32.525800354367526</v>
      </c>
      <c r="BZ143" s="9">
        <f t="shared" si="191"/>
        <v>4.521633354471887</v>
      </c>
      <c r="CA143" s="9">
        <f t="shared" si="192"/>
        <v>0.8653186119746957</v>
      </c>
      <c r="CB143" s="9">
        <f t="shared" si="182"/>
        <v>1.1496350826573245</v>
      </c>
      <c r="CC143" s="9">
        <f t="shared" si="193"/>
        <v>0.852897522378555</v>
      </c>
      <c r="CD143" s="9">
        <f t="shared" si="194"/>
        <v>7.427195388668865</v>
      </c>
      <c r="CE143" s="31">
        <f t="shared" si="183"/>
        <v>5.386951966446583</v>
      </c>
      <c r="CF143" s="9">
        <f t="shared" si="195"/>
        <v>68.69671821902304</v>
      </c>
      <c r="CG143" s="9">
        <f t="shared" si="196"/>
        <v>9.549999356132103</v>
      </c>
      <c r="CH143" s="9">
        <f t="shared" si="197"/>
        <v>1.4387707657671605</v>
      </c>
      <c r="CI143" s="9">
        <f t="shared" si="198"/>
        <v>0.3888551124618029</v>
      </c>
      <c r="CJ143" s="9">
        <f t="shared" si="199"/>
        <v>1.8276258782289632</v>
      </c>
      <c r="CK143" s="9">
        <f t="shared" si="200"/>
        <v>2.428108039389372</v>
      </c>
      <c r="CL143" s="9">
        <f t="shared" si="201"/>
        <v>1.8013779868963293</v>
      </c>
      <c r="CM143" s="9">
        <f t="shared" si="202"/>
        <v>15.686745390248333</v>
      </c>
      <c r="CN143" s="31">
        <f t="shared" si="184"/>
        <v>11.377625234361066</v>
      </c>
      <c r="CO143" s="9">
        <f t="shared" si="203"/>
        <v>38.400301997623345</v>
      </c>
      <c r="CP143" s="9">
        <f t="shared" si="204"/>
        <v>0.9533744305887059</v>
      </c>
      <c r="CQ143" s="9">
        <f t="shared" si="205"/>
        <v>39.35367642821205</v>
      </c>
      <c r="CR143" s="9">
        <f t="shared" si="185"/>
        <v>0.32032407711149563</v>
      </c>
      <c r="CS143" s="9">
        <f t="shared" si="206"/>
        <v>60.2276668031346</v>
      </c>
      <c r="CT143" s="9">
        <f t="shared" si="207"/>
        <v>45.33872461990701</v>
      </c>
      <c r="CU143" s="9">
        <f t="shared" si="208"/>
        <v>9.676491954804705</v>
      </c>
      <c r="CV143" s="9">
        <f t="shared" si="209"/>
        <v>26.580521507952454</v>
      </c>
      <c r="CW143" s="9">
        <f t="shared" si="210"/>
        <v>12.71851863301235</v>
      </c>
      <c r="CX143" s="9">
        <f t="shared" si="211"/>
        <v>14.460948730234788</v>
      </c>
      <c r="CY143" s="9">
        <f t="shared" si="212"/>
        <v>26.416989968622968</v>
      </c>
      <c r="CZ143" s="9">
        <f t="shared" si="213"/>
        <v>10.146529205372737</v>
      </c>
      <c r="DA143" s="9">
        <f t="shared" si="214"/>
        <v>9.26554907994103</v>
      </c>
      <c r="DB143" s="9">
        <f t="shared" si="215"/>
        <v>1.8219760143895243</v>
      </c>
      <c r="DC143" s="9">
        <f t="shared" si="216"/>
        <v>2.5036765452273277</v>
      </c>
      <c r="DD143" s="9">
        <f t="shared" si="217"/>
        <v>3.547956140516446</v>
      </c>
      <c r="DE143" s="9">
        <f t="shared" si="218"/>
        <v>5.268785277983055</v>
      </c>
      <c r="DF143" s="9">
        <f t="shared" si="219"/>
        <v>45.730739215844565</v>
      </c>
      <c r="DG143" s="9">
        <f t="shared" si="220"/>
        <v>2.8899986032463634</v>
      </c>
      <c r="DH143" s="9">
        <f t="shared" si="221"/>
        <v>51.06992610019977</v>
      </c>
    </row>
    <row r="144" spans="1:104" s="5" customFormat="1" ht="15.75">
      <c r="A144" s="44"/>
      <c r="B144" s="14"/>
      <c r="C144" s="18"/>
      <c r="R144" s="18"/>
      <c r="Y144" s="18"/>
      <c r="AD144" s="16">
        <f t="shared" si="180"/>
        <v>0</v>
      </c>
      <c r="AY144" s="18"/>
      <c r="AZ144" s="26">
        <f t="shared" si="188"/>
        <v>0</v>
      </c>
      <c r="BJ144" s="18"/>
      <c r="BM144" s="11"/>
      <c r="BN144" s="18"/>
      <c r="BU144" s="18"/>
      <c r="BV144" s="18"/>
      <c r="BW144" s="18"/>
      <c r="BX144" s="13"/>
      <c r="BY144" s="9"/>
      <c r="BZ144" s="9"/>
      <c r="CA144" s="9"/>
      <c r="CB144" s="9"/>
      <c r="CC144" s="9"/>
      <c r="CD144" s="9"/>
      <c r="CE144" s="31">
        <f t="shared" si="183"/>
        <v>0</v>
      </c>
      <c r="CN144" s="31"/>
      <c r="CR144" s="9"/>
      <c r="CU144" s="9"/>
      <c r="CV144" s="9"/>
      <c r="CW144" s="9"/>
      <c r="CX144" s="9"/>
      <c r="CY144" s="9"/>
      <c r="CZ144" s="9"/>
    </row>
    <row r="145" spans="1:112" s="5" customFormat="1" ht="15.75">
      <c r="A145" s="44"/>
      <c r="B145" s="14" t="s">
        <v>209</v>
      </c>
      <c r="C145" s="18">
        <f>11188502-C153-C154</f>
        <v>11117623</v>
      </c>
      <c r="D145" s="5">
        <v>13821</v>
      </c>
      <c r="E145" s="5">
        <v>8852</v>
      </c>
      <c r="F145" s="5">
        <v>6497</v>
      </c>
      <c r="G145" s="5">
        <v>10744</v>
      </c>
      <c r="H145" s="5">
        <v>21239</v>
      </c>
      <c r="I145" s="5">
        <v>50560</v>
      </c>
      <c r="J145" s="5">
        <v>604</v>
      </c>
      <c r="K145" s="5">
        <v>9815</v>
      </c>
      <c r="L145" s="5">
        <v>4209</v>
      </c>
      <c r="M145" s="5">
        <v>2332</v>
      </c>
      <c r="N145" s="5">
        <v>752</v>
      </c>
      <c r="O145" s="5">
        <v>4345</v>
      </c>
      <c r="P145" s="5">
        <v>1152</v>
      </c>
      <c r="Q145" s="5">
        <v>3022</v>
      </c>
      <c r="R145" s="18">
        <v>137944</v>
      </c>
      <c r="S145" s="5">
        <v>1260054</v>
      </c>
      <c r="T145" s="5">
        <v>36279</v>
      </c>
      <c r="U145" s="5">
        <v>13771</v>
      </c>
      <c r="V145" s="5">
        <v>1123466</v>
      </c>
      <c r="W145" s="5">
        <v>1123000</v>
      </c>
      <c r="X145" s="5">
        <v>4027</v>
      </c>
      <c r="Y145" s="18">
        <v>3560597</v>
      </c>
      <c r="Z145" s="5">
        <v>507</v>
      </c>
      <c r="AA145" s="5">
        <v>279</v>
      </c>
      <c r="AB145" s="5">
        <v>1585</v>
      </c>
      <c r="AC145" s="5">
        <v>37041</v>
      </c>
      <c r="AD145" s="16">
        <f t="shared" si="180"/>
        <v>39412</v>
      </c>
      <c r="AE145" s="5">
        <v>13679</v>
      </c>
      <c r="AF145" s="5">
        <v>982</v>
      </c>
      <c r="AG145" s="5">
        <v>36457</v>
      </c>
      <c r="AH145" s="5">
        <v>60260</v>
      </c>
      <c r="AI145" s="5">
        <v>1880</v>
      </c>
      <c r="AJ145" s="5">
        <v>78669</v>
      </c>
      <c r="AK145" s="5">
        <v>27056</v>
      </c>
      <c r="AL145" s="5">
        <v>1808</v>
      </c>
      <c r="AM145" s="5">
        <v>41507</v>
      </c>
      <c r="AN145" s="5">
        <v>42088</v>
      </c>
      <c r="AO145" s="5">
        <v>792</v>
      </c>
      <c r="AP145" s="5">
        <v>38796</v>
      </c>
      <c r="AQ145" s="5">
        <v>68073</v>
      </c>
      <c r="AR145" s="5">
        <v>1651</v>
      </c>
      <c r="AS145" s="5">
        <v>68825</v>
      </c>
      <c r="AT145" s="5">
        <v>27422</v>
      </c>
      <c r="AU145" s="5">
        <v>1100</v>
      </c>
      <c r="AV145" s="5">
        <v>23494</v>
      </c>
      <c r="AW145" s="5">
        <v>238577</v>
      </c>
      <c r="AX145" s="5">
        <v>295964</v>
      </c>
      <c r="AY145" s="18">
        <v>534541</v>
      </c>
      <c r="AZ145" s="26">
        <f t="shared" si="188"/>
        <v>534539</v>
      </c>
      <c r="BA145" s="5">
        <v>49295</v>
      </c>
      <c r="BB145" s="5">
        <v>5804</v>
      </c>
      <c r="BC145" s="5">
        <v>32320</v>
      </c>
      <c r="BD145" s="5">
        <v>5934</v>
      </c>
      <c r="BE145" s="5">
        <v>4203</v>
      </c>
      <c r="BF145" s="5">
        <v>13033</v>
      </c>
      <c r="BG145" s="5">
        <v>2030</v>
      </c>
      <c r="BH145" s="5">
        <v>55231</v>
      </c>
      <c r="BI145" s="5">
        <v>57390</v>
      </c>
      <c r="BJ145" s="18">
        <v>112621</v>
      </c>
      <c r="BK145" s="5">
        <v>33953</v>
      </c>
      <c r="BL145" s="5">
        <v>35225</v>
      </c>
      <c r="BM145" s="11">
        <v>69178</v>
      </c>
      <c r="BN145" s="18">
        <v>951575</v>
      </c>
      <c r="BO145" s="5">
        <v>201956</v>
      </c>
      <c r="BP145" s="5">
        <v>1781374</v>
      </c>
      <c r="BQ145" s="5">
        <v>1983330</v>
      </c>
      <c r="BR145" s="5">
        <v>1834909</v>
      </c>
      <c r="BS145" s="5">
        <v>1895350</v>
      </c>
      <c r="BT145" s="5">
        <v>3730259</v>
      </c>
      <c r="BU145" s="18">
        <v>5713589</v>
      </c>
      <c r="BV145" s="18">
        <v>5474913</v>
      </c>
      <c r="BW145" s="18"/>
      <c r="BX145" s="12">
        <f aca="true" t="shared" si="236" ref="BX145:BX151">+BV145/C145*100</f>
        <v>49.245355774341334</v>
      </c>
      <c r="BY145" s="9">
        <f t="shared" si="181"/>
        <v>32.026603168680936</v>
      </c>
      <c r="BZ145" s="9">
        <f aca="true" t="shared" si="237" ref="BZ145:BZ151">+(AD145+AY145)/C145*100</f>
        <v>5.1625513835106664</v>
      </c>
      <c r="CA145" s="9">
        <f aca="true" t="shared" si="238" ref="CA145:CA151">+BJ145/C145*100</f>
        <v>1.0129953138364198</v>
      </c>
      <c r="CB145" s="9">
        <f t="shared" si="182"/>
        <v>1.2407688226161293</v>
      </c>
      <c r="CC145" s="9">
        <f aca="true" t="shared" si="239" ref="CC145:CC151">+BM145/C145*100</f>
        <v>0.62223732537072</v>
      </c>
      <c r="CD145" s="9">
        <f aca="true" t="shared" si="240" ref="CD145:CD151">+BN145/C145*100</f>
        <v>8.559158733840858</v>
      </c>
      <c r="CE145" s="31">
        <f t="shared" si="183"/>
        <v>6.1755466973470865</v>
      </c>
      <c r="CF145" s="9">
        <f aca="true" t="shared" si="241" ref="CF145:CF151">+(S145+T145+U145+V145+W145+X145)/BV145*100</f>
        <v>65.03476858901685</v>
      </c>
      <c r="CG145" s="9">
        <f aca="true" t="shared" si="242" ref="CG145:CG151">+(Z145+AA145+AB145+AC145+AY145)/BV145*100</f>
        <v>10.483326401716338</v>
      </c>
      <c r="CH145" s="9">
        <f aca="true" t="shared" si="243" ref="CH145:CH151">+(BA145+BB145+BC145+BG145)/BV145*100</f>
        <v>1.6337976512138184</v>
      </c>
      <c r="CI145" s="9">
        <f aca="true" t="shared" si="244" ref="CI145:CI151">+(BD145+BE145+BF145)/BV145*100</f>
        <v>0.4232030719026951</v>
      </c>
      <c r="CJ145" s="9">
        <f aca="true" t="shared" si="245" ref="CJ145:CJ151">+(BA145+BB145+BC145+BG145+BD145+BE145+BF145)/BV145*100</f>
        <v>2.0570007231165133</v>
      </c>
      <c r="CK145" s="9">
        <f aca="true" t="shared" si="246" ref="CK145:CK151">+R145/BV145*100</f>
        <v>2.5195651510809394</v>
      </c>
      <c r="CL145" s="9">
        <f aca="true" t="shared" si="247" ref="CL145:CL151">+BM145/BV145*100</f>
        <v>1.2635451924076235</v>
      </c>
      <c r="CM145" s="9">
        <f aca="true" t="shared" si="248" ref="CM145:CM151">+BN145/BV145*100</f>
        <v>17.380641482339538</v>
      </c>
      <c r="CN145" s="31">
        <f t="shared" si="184"/>
        <v>12.540327124832851</v>
      </c>
      <c r="CO145" s="9">
        <f aca="true" t="shared" si="249" ref="CO145:CO151">+S145/(S145+T145+U145+V145+W145+X145)*100</f>
        <v>35.38884069160312</v>
      </c>
      <c r="CP145" s="9">
        <f aca="true" t="shared" si="250" ref="CP145:CP151">+T145/(S145+T145+U145+V145+W145+X145)*100</f>
        <v>1.0189021672489191</v>
      </c>
      <c r="CQ145" s="9">
        <f aca="true" t="shared" si="251" ref="CQ145:CQ151">+(S145+T145)/(S145+T145+U145+V145+W145+X145)*100</f>
        <v>36.407742858852046</v>
      </c>
      <c r="CR145" s="9">
        <f t="shared" si="185"/>
        <v>0.3867609841832704</v>
      </c>
      <c r="CS145" s="9">
        <f aca="true" t="shared" si="252" ref="CS145:CS151">+(V145+W145)/(S145+T145+U145+V145+W145+X145)*100</f>
        <v>63.09239714575955</v>
      </c>
      <c r="CT145" s="9">
        <f aca="true" t="shared" si="253" ref="CT145:CT151">+W145/(V145+W145)*100</f>
        <v>49.98962815373124</v>
      </c>
      <c r="CU145" s="9">
        <f aca="true" t="shared" si="254" ref="CU145:CU151">+(AE145+AF145+AG145)/AZ145*100</f>
        <v>9.56300662814126</v>
      </c>
      <c r="CV145" s="9">
        <f aca="true" t="shared" si="255" ref="CV145:CV151">+(AH145+AI145+AJ145)/AZ145*100</f>
        <v>26.34213780472519</v>
      </c>
      <c r="CW145" s="9">
        <f aca="true" t="shared" si="256" ref="CW145:CW151">+(AK145+AL145+AM145)/AZ145*100</f>
        <v>13.164801819885922</v>
      </c>
      <c r="CX145" s="9">
        <f aca="true" t="shared" si="257" ref="CX145:CX151">+(AN145+AO145+AP145)/AZ145*100</f>
        <v>15.279708309403055</v>
      </c>
      <c r="CY145" s="9">
        <f aca="true" t="shared" si="258" ref="CY145:CY151">+(AQ145+AR145+AS145)/AZ145*100</f>
        <v>25.91934358391062</v>
      </c>
      <c r="CZ145" s="9">
        <f aca="true" t="shared" si="259" ref="CZ145:CZ151">+(AT145+AU145+AV145)/AZ145*100</f>
        <v>9.73100185393395</v>
      </c>
      <c r="DA145" s="9">
        <f aca="true" t="shared" si="260" ref="DA145:DA151">+(M145+N145+O145+P145+Q145)/C145*10000</f>
        <v>10.436583431548273</v>
      </c>
      <c r="DB145" s="9">
        <f aca="true" t="shared" si="261" ref="DB145:DB151">+M145/C145*10000</f>
        <v>2.097570676753475</v>
      </c>
      <c r="DC145" s="9">
        <f aca="true" t="shared" si="262" ref="DC145:DC151">+(M145+N145)/C145*10000</f>
        <v>2.773974256907254</v>
      </c>
      <c r="DD145" s="9">
        <f aca="true" t="shared" si="263" ref="DD145:DD151">+O145/C145*10000</f>
        <v>3.908209515649163</v>
      </c>
      <c r="DE145" s="9">
        <f aca="true" t="shared" si="264" ref="DE145:DE151">+H145/BT145*1000</f>
        <v>5.693706522791045</v>
      </c>
      <c r="DF145" s="9">
        <f aca="true" t="shared" si="265" ref="DF145:DF151">+(AW145+BH145)/(AY145+BJ145)*100</f>
        <v>45.39945176014661</v>
      </c>
      <c r="DG145" s="9">
        <f aca="true" t="shared" si="266" ref="DG145:DG151">+(AF145+AI145+AL145+AO145+AR145+AU145+BB145+BE145)/(AY145+BJ145)*100</f>
        <v>2.815369258392798</v>
      </c>
      <c r="DH145" s="9">
        <f aca="true" t="shared" si="267" ref="DH145:DH151">+(AG145+AJ145+AM145+AP145+AS145+AV145+BC145+BF145)/(AY145+BJ145)*100</f>
        <v>51.47103816355101</v>
      </c>
    </row>
    <row r="146" spans="1:112" s="5" customFormat="1" ht="15.75">
      <c r="A146" s="44"/>
      <c r="B146" s="14" t="s">
        <v>208</v>
      </c>
      <c r="C146" s="18">
        <f>2115024-C155-C156</f>
        <v>2101727</v>
      </c>
      <c r="D146" s="5">
        <v>3694</v>
      </c>
      <c r="E146" s="5">
        <v>1888</v>
      </c>
      <c r="F146" s="5">
        <v>1288</v>
      </c>
      <c r="G146" s="5">
        <v>2034</v>
      </c>
      <c r="H146" s="5">
        <v>3983</v>
      </c>
      <c r="I146" s="5">
        <v>8802</v>
      </c>
      <c r="J146" s="5">
        <v>73</v>
      </c>
      <c r="K146" s="5">
        <v>1129</v>
      </c>
      <c r="L146" s="5">
        <v>425</v>
      </c>
      <c r="M146" s="5">
        <v>232</v>
      </c>
      <c r="N146" s="5">
        <v>128</v>
      </c>
      <c r="O146" s="5">
        <v>744</v>
      </c>
      <c r="P146" s="5">
        <v>164</v>
      </c>
      <c r="Q146" s="5">
        <v>325</v>
      </c>
      <c r="R146" s="18">
        <v>24909</v>
      </c>
      <c r="S146" s="5">
        <v>371017</v>
      </c>
      <c r="T146" s="5">
        <v>10038</v>
      </c>
      <c r="U146" s="5">
        <v>1089</v>
      </c>
      <c r="V146" s="5">
        <v>208093</v>
      </c>
      <c r="W146" s="5">
        <v>191292</v>
      </c>
      <c r="X146" s="5">
        <v>87</v>
      </c>
      <c r="Y146" s="18">
        <v>781616</v>
      </c>
      <c r="Z146" s="5">
        <v>743</v>
      </c>
      <c r="AA146" s="5">
        <v>687</v>
      </c>
      <c r="AB146" s="5">
        <v>320</v>
      </c>
      <c r="AC146" s="5">
        <v>8207</v>
      </c>
      <c r="AD146" s="16">
        <f t="shared" si="180"/>
        <v>9957</v>
      </c>
      <c r="AE146" s="5">
        <v>1721</v>
      </c>
      <c r="AF146" s="5">
        <v>267</v>
      </c>
      <c r="AG146" s="5">
        <v>4230</v>
      </c>
      <c r="AH146" s="5">
        <v>7863</v>
      </c>
      <c r="AI146" s="5">
        <v>169</v>
      </c>
      <c r="AJ146" s="5">
        <v>8021</v>
      </c>
      <c r="AK146" s="5">
        <v>2820</v>
      </c>
      <c r="AL146" s="5">
        <v>192</v>
      </c>
      <c r="AM146" s="5">
        <v>3073</v>
      </c>
      <c r="AN146" s="5">
        <v>3663</v>
      </c>
      <c r="AO146" s="5">
        <v>74</v>
      </c>
      <c r="AP146" s="5">
        <v>4199</v>
      </c>
      <c r="AQ146" s="5">
        <v>10112</v>
      </c>
      <c r="AR146" s="5">
        <v>94</v>
      </c>
      <c r="AS146" s="5">
        <v>9072</v>
      </c>
      <c r="AT146" s="5">
        <v>3474</v>
      </c>
      <c r="AU146" s="5">
        <v>146</v>
      </c>
      <c r="AV146" s="5">
        <v>4546</v>
      </c>
      <c r="AW146" s="5">
        <v>29653</v>
      </c>
      <c r="AX146" s="5">
        <v>34083</v>
      </c>
      <c r="AY146" s="18">
        <v>63736</v>
      </c>
      <c r="AZ146" s="26">
        <f t="shared" si="188"/>
        <v>63736</v>
      </c>
      <c r="BA146" s="5">
        <v>4561</v>
      </c>
      <c r="BB146" s="5">
        <v>227</v>
      </c>
      <c r="BC146" s="5">
        <v>2426</v>
      </c>
      <c r="BD146" s="5">
        <v>1009</v>
      </c>
      <c r="BE146" s="5">
        <v>402</v>
      </c>
      <c r="BF146" s="5">
        <v>996</v>
      </c>
      <c r="BG146" s="5">
        <v>226</v>
      </c>
      <c r="BH146" s="5">
        <v>5567</v>
      </c>
      <c r="BI146" s="5">
        <v>4277</v>
      </c>
      <c r="BJ146" s="18">
        <v>9844</v>
      </c>
      <c r="BK146" s="5">
        <v>1770</v>
      </c>
      <c r="BL146" s="5">
        <v>3425</v>
      </c>
      <c r="BM146" s="11">
        <v>5193</v>
      </c>
      <c r="BN146" s="18">
        <v>156335</v>
      </c>
      <c r="BO146" s="5">
        <v>34774</v>
      </c>
      <c r="BP146" s="5">
        <v>337250</v>
      </c>
      <c r="BQ146" s="5">
        <v>372024</v>
      </c>
      <c r="BR146" s="5">
        <v>332659</v>
      </c>
      <c r="BS146" s="5">
        <v>345453</v>
      </c>
      <c r="BT146" s="5">
        <v>678112</v>
      </c>
      <c r="BU146" s="18">
        <v>1050137</v>
      </c>
      <c r="BV146" s="18">
        <v>1064887</v>
      </c>
      <c r="BW146" s="18"/>
      <c r="BX146" s="12">
        <f t="shared" si="236"/>
        <v>50.66723699129335</v>
      </c>
      <c r="BY146" s="9">
        <f t="shared" si="181"/>
        <v>37.18922581286723</v>
      </c>
      <c r="BZ146" s="9">
        <f t="shared" si="237"/>
        <v>3.5063069561365485</v>
      </c>
      <c r="CA146" s="9">
        <f t="shared" si="238"/>
        <v>0.46837672066828856</v>
      </c>
      <c r="CB146" s="9">
        <f t="shared" si="182"/>
        <v>1.1851681973919543</v>
      </c>
      <c r="CC146" s="9">
        <f t="shared" si="239"/>
        <v>0.2470825183289742</v>
      </c>
      <c r="CD146" s="9">
        <f t="shared" si="240"/>
        <v>7.438406605615287</v>
      </c>
      <c r="CE146" s="31">
        <f t="shared" si="183"/>
        <v>3.9746836768048373</v>
      </c>
      <c r="CF146" s="9">
        <f t="shared" si="241"/>
        <v>73.39896157996107</v>
      </c>
      <c r="CG146" s="9">
        <f t="shared" si="242"/>
        <v>6.92026477926766</v>
      </c>
      <c r="CH146" s="9">
        <f t="shared" si="243"/>
        <v>0.6986656800205092</v>
      </c>
      <c r="CI146" s="9">
        <f t="shared" si="244"/>
        <v>0.22603337255502226</v>
      </c>
      <c r="CJ146" s="9">
        <f t="shared" si="245"/>
        <v>0.9246990525755314</v>
      </c>
      <c r="CK146" s="9">
        <f t="shared" si="246"/>
        <v>2.3391214279073744</v>
      </c>
      <c r="CL146" s="9">
        <f t="shared" si="247"/>
        <v>0.48765737585302477</v>
      </c>
      <c r="CM146" s="9">
        <f t="shared" si="248"/>
        <v>14.680900414785794</v>
      </c>
      <c r="CN146" s="31">
        <f t="shared" si="184"/>
        <v>7.844963831843192</v>
      </c>
      <c r="CO146" s="9">
        <f t="shared" si="249"/>
        <v>47.46793822030255</v>
      </c>
      <c r="CP146" s="9">
        <f t="shared" si="250"/>
        <v>1.284262348774846</v>
      </c>
      <c r="CQ146" s="9">
        <f t="shared" si="251"/>
        <v>48.752200569077395</v>
      </c>
      <c r="CR146" s="9">
        <f t="shared" si="185"/>
        <v>0.13932672821436615</v>
      </c>
      <c r="CS146" s="9">
        <f t="shared" si="252"/>
        <v>51.097341917258596</v>
      </c>
      <c r="CT146" s="9">
        <f t="shared" si="253"/>
        <v>47.896641085669216</v>
      </c>
      <c r="CU146" s="9">
        <f t="shared" si="254"/>
        <v>9.755867955315676</v>
      </c>
      <c r="CV146" s="9">
        <f t="shared" si="255"/>
        <v>25.186707669135185</v>
      </c>
      <c r="CW146" s="9">
        <f t="shared" si="256"/>
        <v>9.547194678046944</v>
      </c>
      <c r="CX146" s="9">
        <f t="shared" si="257"/>
        <v>12.45136186770428</v>
      </c>
      <c r="CY146" s="9">
        <f t="shared" si="258"/>
        <v>30.24664239989959</v>
      </c>
      <c r="CZ146" s="9">
        <f t="shared" si="259"/>
        <v>12.81222542989833</v>
      </c>
      <c r="DA146" s="9">
        <f t="shared" si="260"/>
        <v>7.579481064857615</v>
      </c>
      <c r="DB146" s="9">
        <f t="shared" si="261"/>
        <v>1.1038541161625655</v>
      </c>
      <c r="DC146" s="9">
        <f t="shared" si="262"/>
        <v>1.7128770768039807</v>
      </c>
      <c r="DD146" s="9">
        <f t="shared" si="263"/>
        <v>3.539945958728227</v>
      </c>
      <c r="DE146" s="9">
        <f t="shared" si="264"/>
        <v>5.87366098815535</v>
      </c>
      <c r="DF146" s="9">
        <f t="shared" si="265"/>
        <v>47.86626800761076</v>
      </c>
      <c r="DG146" s="9">
        <f t="shared" si="266"/>
        <v>2.1350910573525415</v>
      </c>
      <c r="DH146" s="9">
        <f t="shared" si="267"/>
        <v>49.69149225332971</v>
      </c>
    </row>
    <row r="147" spans="1:112" s="5" customFormat="1" ht="15.75">
      <c r="A147" s="44"/>
      <c r="B147" s="14" t="s">
        <v>207</v>
      </c>
      <c r="C147" s="18">
        <v>979722</v>
      </c>
      <c r="D147" s="5">
        <v>1258</v>
      </c>
      <c r="E147" s="5">
        <v>1145</v>
      </c>
      <c r="F147" s="5">
        <v>355</v>
      </c>
      <c r="G147" s="5">
        <v>525</v>
      </c>
      <c r="H147" s="5">
        <v>898</v>
      </c>
      <c r="I147" s="5">
        <v>2357</v>
      </c>
      <c r="J147" s="5">
        <v>25</v>
      </c>
      <c r="K147" s="5">
        <v>274</v>
      </c>
      <c r="L147" s="5">
        <v>182</v>
      </c>
      <c r="M147" s="5">
        <v>90</v>
      </c>
      <c r="N147" s="5">
        <v>80</v>
      </c>
      <c r="O147" s="5">
        <v>165</v>
      </c>
      <c r="P147" s="5">
        <v>80</v>
      </c>
      <c r="Q147" s="5">
        <v>87</v>
      </c>
      <c r="R147" s="18">
        <v>7521</v>
      </c>
      <c r="S147" s="5">
        <v>178815</v>
      </c>
      <c r="T147" s="5">
        <v>1401</v>
      </c>
      <c r="U147" s="5">
        <v>1171</v>
      </c>
      <c r="V147" s="5">
        <v>128261</v>
      </c>
      <c r="W147" s="5">
        <v>43457</v>
      </c>
      <c r="X147" s="5">
        <v>256</v>
      </c>
      <c r="Y147" s="18">
        <v>353361</v>
      </c>
      <c r="Z147" s="5">
        <v>24</v>
      </c>
      <c r="AA147" s="5">
        <v>27</v>
      </c>
      <c r="AB147" s="5">
        <v>27</v>
      </c>
      <c r="AC147" s="5">
        <v>288</v>
      </c>
      <c r="AD147" s="16">
        <f t="shared" si="180"/>
        <v>366</v>
      </c>
      <c r="AE147" s="5">
        <v>1065</v>
      </c>
      <c r="AF147" s="5">
        <v>346</v>
      </c>
      <c r="AG147" s="5">
        <v>2453</v>
      </c>
      <c r="AH147" s="5">
        <v>4236</v>
      </c>
      <c r="AI147" s="5">
        <v>277</v>
      </c>
      <c r="AJ147" s="5">
        <v>4668</v>
      </c>
      <c r="AK147" s="5">
        <v>1209</v>
      </c>
      <c r="AL147" s="5">
        <v>160</v>
      </c>
      <c r="AM147" s="5">
        <v>1842</v>
      </c>
      <c r="AN147" s="5">
        <v>1426</v>
      </c>
      <c r="AO147" s="5">
        <v>135</v>
      </c>
      <c r="AP147" s="5">
        <v>1272</v>
      </c>
      <c r="AQ147" s="5">
        <v>4248</v>
      </c>
      <c r="AR147" s="5">
        <v>249</v>
      </c>
      <c r="AS147" s="5">
        <v>3432</v>
      </c>
      <c r="AT147" s="5">
        <v>1722</v>
      </c>
      <c r="AU147" s="5">
        <v>163</v>
      </c>
      <c r="AV147" s="5">
        <v>1058</v>
      </c>
      <c r="AW147" s="5">
        <v>13905</v>
      </c>
      <c r="AX147" s="5">
        <v>16055</v>
      </c>
      <c r="AY147" s="18">
        <v>29961</v>
      </c>
      <c r="AZ147" s="26">
        <f t="shared" si="188"/>
        <v>29961</v>
      </c>
      <c r="BA147" s="5">
        <v>2463</v>
      </c>
      <c r="BB147" s="5">
        <v>313</v>
      </c>
      <c r="BC147" s="5">
        <v>1429</v>
      </c>
      <c r="BD147" s="5">
        <v>202</v>
      </c>
      <c r="BE147" s="5">
        <v>375</v>
      </c>
      <c r="BF147" s="5">
        <v>851</v>
      </c>
      <c r="BG147" s="5">
        <v>106</v>
      </c>
      <c r="BH147" s="5">
        <v>2665</v>
      </c>
      <c r="BI147" s="5">
        <v>3074</v>
      </c>
      <c r="BJ147" s="18">
        <v>5739</v>
      </c>
      <c r="BK147" s="5">
        <v>1663</v>
      </c>
      <c r="BL147" s="5">
        <v>1759</v>
      </c>
      <c r="BM147" s="11">
        <v>3422</v>
      </c>
      <c r="BN147" s="18">
        <v>28795</v>
      </c>
      <c r="BO147" s="5">
        <v>25725</v>
      </c>
      <c r="BP147" s="5">
        <v>207014</v>
      </c>
      <c r="BQ147" s="5">
        <v>232739</v>
      </c>
      <c r="BR147" s="5">
        <v>157464</v>
      </c>
      <c r="BS147" s="5">
        <v>160354</v>
      </c>
      <c r="BT147" s="5">
        <v>317818</v>
      </c>
      <c r="BU147" s="18">
        <v>550557</v>
      </c>
      <c r="BV147" s="18">
        <v>429165</v>
      </c>
      <c r="BW147" s="18"/>
      <c r="BX147" s="12">
        <f t="shared" si="236"/>
        <v>43.804773190762276</v>
      </c>
      <c r="BY147" s="9">
        <f t="shared" si="181"/>
        <v>36.06747628408875</v>
      </c>
      <c r="BZ147" s="9">
        <f t="shared" si="237"/>
        <v>3.095469939431798</v>
      </c>
      <c r="CA147" s="9">
        <f t="shared" si="238"/>
        <v>0.5857784146931476</v>
      </c>
      <c r="CB147" s="9">
        <f t="shared" si="182"/>
        <v>0.7676667462810879</v>
      </c>
      <c r="CC147" s="9">
        <f t="shared" si="239"/>
        <v>0.3492827557205003</v>
      </c>
      <c r="CD147" s="9">
        <f t="shared" si="240"/>
        <v>2.9390990505469916</v>
      </c>
      <c r="CE147" s="31">
        <f t="shared" si="183"/>
        <v>3.681248354124946</v>
      </c>
      <c r="CF147" s="9">
        <f t="shared" si="241"/>
        <v>82.33686344412988</v>
      </c>
      <c r="CG147" s="9">
        <f t="shared" si="242"/>
        <v>7.066512879661668</v>
      </c>
      <c r="CH147" s="9">
        <f t="shared" si="243"/>
        <v>1.0045087553738072</v>
      </c>
      <c r="CI147" s="9">
        <f t="shared" si="244"/>
        <v>0.33273915626856804</v>
      </c>
      <c r="CJ147" s="9">
        <f t="shared" si="245"/>
        <v>1.3372479116423754</v>
      </c>
      <c r="CK147" s="9">
        <f t="shared" si="246"/>
        <v>1.752472825137185</v>
      </c>
      <c r="CL147" s="9">
        <f t="shared" si="247"/>
        <v>0.7973623198536693</v>
      </c>
      <c r="CM147" s="9">
        <f t="shared" si="248"/>
        <v>6.709540619575222</v>
      </c>
      <c r="CN147" s="31">
        <f t="shared" si="184"/>
        <v>8.403760791304043</v>
      </c>
      <c r="CO147" s="9">
        <f t="shared" si="249"/>
        <v>50.6040564748232</v>
      </c>
      <c r="CP147" s="9">
        <f t="shared" si="250"/>
        <v>0.3964783889563364</v>
      </c>
      <c r="CQ147" s="9">
        <f t="shared" si="251"/>
        <v>51.000534863779535</v>
      </c>
      <c r="CR147" s="9">
        <f t="shared" si="185"/>
        <v>0.3313891459442327</v>
      </c>
      <c r="CS147" s="9">
        <f t="shared" si="252"/>
        <v>48.595628832836674</v>
      </c>
      <c r="CT147" s="9">
        <f t="shared" si="253"/>
        <v>25.307189694732063</v>
      </c>
      <c r="CU147" s="9">
        <f t="shared" si="254"/>
        <v>12.896765795534195</v>
      </c>
      <c r="CV147" s="9">
        <f t="shared" si="255"/>
        <v>30.64316945362304</v>
      </c>
      <c r="CW147" s="9">
        <f t="shared" si="256"/>
        <v>10.717265778845833</v>
      </c>
      <c r="CX147" s="9">
        <f t="shared" si="257"/>
        <v>9.45562564667401</v>
      </c>
      <c r="CY147" s="9">
        <f t="shared" si="258"/>
        <v>26.464403724842295</v>
      </c>
      <c r="CZ147" s="9">
        <f t="shared" si="259"/>
        <v>9.822769600480624</v>
      </c>
      <c r="DA147" s="9">
        <f t="shared" si="260"/>
        <v>5.123902494789339</v>
      </c>
      <c r="DB147" s="9">
        <f t="shared" si="261"/>
        <v>0.9186279373128295</v>
      </c>
      <c r="DC147" s="9">
        <f t="shared" si="262"/>
        <v>1.7351861038131224</v>
      </c>
      <c r="DD147" s="9">
        <f t="shared" si="263"/>
        <v>1.6841512184068543</v>
      </c>
      <c r="DE147" s="9">
        <f t="shared" si="264"/>
        <v>2.8255164905700747</v>
      </c>
      <c r="DF147" s="9">
        <f t="shared" si="265"/>
        <v>46.41456582633053</v>
      </c>
      <c r="DG147" s="9">
        <f t="shared" si="266"/>
        <v>5.65266106442577</v>
      </c>
      <c r="DH147" s="9">
        <f t="shared" si="267"/>
        <v>47.63305322128851</v>
      </c>
    </row>
    <row r="148" spans="1:112" s="5" customFormat="1" ht="15.75">
      <c r="A148" s="44"/>
      <c r="B148" s="14" t="s">
        <v>29</v>
      </c>
      <c r="C148" s="18">
        <v>755711</v>
      </c>
      <c r="D148" s="5">
        <v>565</v>
      </c>
      <c r="E148" s="5">
        <v>1232</v>
      </c>
      <c r="F148" s="5">
        <v>0</v>
      </c>
      <c r="G148" s="5">
        <v>0</v>
      </c>
      <c r="H148" s="5">
        <v>525</v>
      </c>
      <c r="I148" s="5">
        <v>641</v>
      </c>
      <c r="J148" s="5">
        <v>4</v>
      </c>
      <c r="K148" s="5">
        <v>10</v>
      </c>
      <c r="L148" s="5">
        <v>13</v>
      </c>
      <c r="M148" s="5">
        <v>83</v>
      </c>
      <c r="N148" s="5">
        <v>62</v>
      </c>
      <c r="O148" s="5">
        <v>126</v>
      </c>
      <c r="P148" s="5">
        <v>13</v>
      </c>
      <c r="Q148" s="5">
        <v>30</v>
      </c>
      <c r="R148" s="18">
        <v>3304</v>
      </c>
      <c r="S148" s="5">
        <v>64643</v>
      </c>
      <c r="T148" s="5">
        <v>13</v>
      </c>
      <c r="U148" s="5">
        <v>14</v>
      </c>
      <c r="V148" s="5">
        <v>155696</v>
      </c>
      <c r="W148" s="5">
        <v>4292</v>
      </c>
      <c r="X148" s="5">
        <v>43</v>
      </c>
      <c r="Y148" s="18">
        <v>224701</v>
      </c>
      <c r="Z148" s="5">
        <v>0</v>
      </c>
      <c r="AA148" s="5">
        <v>0</v>
      </c>
      <c r="AB148" s="5">
        <v>9</v>
      </c>
      <c r="AC148" s="5">
        <v>206</v>
      </c>
      <c r="AD148" s="16">
        <f t="shared" si="180"/>
        <v>215</v>
      </c>
      <c r="AE148" s="5">
        <v>69</v>
      </c>
      <c r="AF148" s="5">
        <v>17</v>
      </c>
      <c r="AG148" s="5">
        <v>190</v>
      </c>
      <c r="AH148" s="5">
        <v>1447</v>
      </c>
      <c r="AI148" s="5">
        <v>2</v>
      </c>
      <c r="AJ148" s="5">
        <v>975</v>
      </c>
      <c r="AK148" s="5">
        <v>376</v>
      </c>
      <c r="AL148" s="5">
        <v>4</v>
      </c>
      <c r="AM148" s="5">
        <v>360</v>
      </c>
      <c r="AN148" s="5">
        <v>250</v>
      </c>
      <c r="AO148" s="5">
        <v>0</v>
      </c>
      <c r="AP148" s="5">
        <v>279</v>
      </c>
      <c r="AQ148" s="5">
        <v>1114</v>
      </c>
      <c r="AR148" s="5">
        <v>1</v>
      </c>
      <c r="AS148" s="5">
        <v>822</v>
      </c>
      <c r="AT148" s="5">
        <v>474</v>
      </c>
      <c r="AU148" s="5">
        <v>12</v>
      </c>
      <c r="AV148" s="5">
        <v>321</v>
      </c>
      <c r="AW148" s="5">
        <v>3730</v>
      </c>
      <c r="AX148" s="5">
        <v>2983</v>
      </c>
      <c r="AY148" s="18">
        <v>6713</v>
      </c>
      <c r="AZ148" s="26">
        <f t="shared" si="188"/>
        <v>6713</v>
      </c>
      <c r="BA148" s="5">
        <v>616</v>
      </c>
      <c r="BB148" s="5">
        <v>32</v>
      </c>
      <c r="BC148" s="5">
        <v>340</v>
      </c>
      <c r="BD148" s="5">
        <v>46</v>
      </c>
      <c r="BE148" s="5">
        <v>22</v>
      </c>
      <c r="BF148" s="5">
        <v>135</v>
      </c>
      <c r="BG148" s="5">
        <v>28</v>
      </c>
      <c r="BH148" s="5">
        <v>662</v>
      </c>
      <c r="BI148" s="5">
        <v>557</v>
      </c>
      <c r="BJ148" s="18">
        <v>1219</v>
      </c>
      <c r="BK148" s="5">
        <v>1147</v>
      </c>
      <c r="BL148" s="5">
        <v>0</v>
      </c>
      <c r="BM148" s="11">
        <v>35785</v>
      </c>
      <c r="BN148" s="18">
        <v>4131</v>
      </c>
      <c r="BO148" s="5">
        <v>34206</v>
      </c>
      <c r="BP148" s="5">
        <v>168702</v>
      </c>
      <c r="BQ148" s="5">
        <v>202908</v>
      </c>
      <c r="BR148" s="5">
        <v>137514</v>
      </c>
      <c r="BS148" s="5">
        <v>138074</v>
      </c>
      <c r="BT148" s="5">
        <v>275588</v>
      </c>
      <c r="BU148" s="18">
        <v>478496</v>
      </c>
      <c r="BV148" s="18">
        <v>277215</v>
      </c>
      <c r="BW148" s="18"/>
      <c r="BX148" s="12">
        <f t="shared" si="236"/>
        <v>36.68267366757927</v>
      </c>
      <c r="BY148" s="9">
        <f t="shared" si="181"/>
        <v>29.73372095946731</v>
      </c>
      <c r="BZ148" s="9">
        <f t="shared" si="237"/>
        <v>0.9167525681113546</v>
      </c>
      <c r="CA148" s="9">
        <f t="shared" si="238"/>
        <v>0.16130504915238764</v>
      </c>
      <c r="CB148" s="9">
        <f t="shared" si="182"/>
        <v>0.43720416931869455</v>
      </c>
      <c r="CC148" s="9">
        <f t="shared" si="239"/>
        <v>4.735275786643307</v>
      </c>
      <c r="CD148" s="9">
        <f t="shared" si="240"/>
        <v>0.5466375373654744</v>
      </c>
      <c r="CE148" s="31">
        <f t="shared" si="183"/>
        <v>1.0780576172637422</v>
      </c>
      <c r="CF148" s="9">
        <f t="shared" si="241"/>
        <v>81.05658063236116</v>
      </c>
      <c r="CG148" s="9">
        <f t="shared" si="242"/>
        <v>2.4991432642533775</v>
      </c>
      <c r="CH148" s="9">
        <f t="shared" si="243"/>
        <v>0.3665025341341558</v>
      </c>
      <c r="CI148" s="9">
        <f t="shared" si="244"/>
        <v>0.07322836065869452</v>
      </c>
      <c r="CJ148" s="9">
        <f t="shared" si="245"/>
        <v>0.4397308947928503</v>
      </c>
      <c r="CK148" s="9">
        <f t="shared" si="246"/>
        <v>1.1918546976173727</v>
      </c>
      <c r="CL148" s="9">
        <f t="shared" si="247"/>
        <v>12.90875313384918</v>
      </c>
      <c r="CM148" s="9">
        <f t="shared" si="248"/>
        <v>1.4901791028623992</v>
      </c>
      <c r="CN148" s="31">
        <f t="shared" si="184"/>
        <v>2.9388741590462275</v>
      </c>
      <c r="CO148" s="9">
        <f t="shared" si="249"/>
        <v>28.76845229883267</v>
      </c>
      <c r="CP148" s="9">
        <f t="shared" si="250"/>
        <v>0.005785466019287854</v>
      </c>
      <c r="CQ148" s="9">
        <f t="shared" si="251"/>
        <v>28.774237764851957</v>
      </c>
      <c r="CR148" s="9">
        <f t="shared" si="185"/>
        <v>0.006230501866925382</v>
      </c>
      <c r="CS148" s="9">
        <f t="shared" si="252"/>
        <v>71.2003951918327</v>
      </c>
      <c r="CT148" s="9">
        <f t="shared" si="253"/>
        <v>2.682701202590194</v>
      </c>
      <c r="CU148" s="9">
        <f t="shared" si="254"/>
        <v>4.111425592134664</v>
      </c>
      <c r="CV148" s="9">
        <f t="shared" si="255"/>
        <v>36.109042157008794</v>
      </c>
      <c r="CW148" s="9">
        <f t="shared" si="256"/>
        <v>11.02338745717265</v>
      </c>
      <c r="CX148" s="9">
        <f t="shared" si="257"/>
        <v>7.880232384924773</v>
      </c>
      <c r="CY148" s="9">
        <f t="shared" si="258"/>
        <v>28.85446149262625</v>
      </c>
      <c r="CZ148" s="9">
        <f t="shared" si="259"/>
        <v>12.021450916132876</v>
      </c>
      <c r="DA148" s="9">
        <f t="shared" si="260"/>
        <v>4.155027517132872</v>
      </c>
      <c r="DB148" s="9">
        <f t="shared" si="261"/>
        <v>1.0983034519809822</v>
      </c>
      <c r="DC148" s="9">
        <f t="shared" si="262"/>
        <v>1.9187228980390652</v>
      </c>
      <c r="DD148" s="9">
        <f t="shared" si="263"/>
        <v>1.6673040355373947</v>
      </c>
      <c r="DE148" s="9">
        <f t="shared" si="264"/>
        <v>1.9050176350203927</v>
      </c>
      <c r="DF148" s="9">
        <f t="shared" si="265"/>
        <v>55.37065052950075</v>
      </c>
      <c r="DG148" s="9">
        <f t="shared" si="266"/>
        <v>1.13464447806354</v>
      </c>
      <c r="DH148" s="9">
        <f t="shared" si="267"/>
        <v>43.141704488149266</v>
      </c>
    </row>
    <row r="149" spans="1:112" s="5" customFormat="1" ht="15.75">
      <c r="A149" s="44"/>
      <c r="B149" s="14" t="s">
        <v>37</v>
      </c>
      <c r="C149" s="18">
        <v>444660</v>
      </c>
      <c r="D149" s="5">
        <v>440</v>
      </c>
      <c r="E149" s="5">
        <v>816</v>
      </c>
      <c r="F149" s="5">
        <v>0</v>
      </c>
      <c r="G149" s="5">
        <v>0</v>
      </c>
      <c r="H149" s="5">
        <v>513</v>
      </c>
      <c r="I149" s="5">
        <v>711</v>
      </c>
      <c r="J149" s="5">
        <v>6</v>
      </c>
      <c r="K149" s="5">
        <v>52</v>
      </c>
      <c r="L149" s="5">
        <v>31</v>
      </c>
      <c r="M149" s="5">
        <v>60</v>
      </c>
      <c r="N149" s="5">
        <v>27</v>
      </c>
      <c r="O149" s="5">
        <v>76</v>
      </c>
      <c r="P149" s="5">
        <v>23</v>
      </c>
      <c r="Q149" s="5">
        <v>30</v>
      </c>
      <c r="R149" s="18">
        <v>2785</v>
      </c>
      <c r="S149" s="5">
        <v>51096</v>
      </c>
      <c r="T149" s="5">
        <v>77</v>
      </c>
      <c r="U149" s="5">
        <v>18</v>
      </c>
      <c r="V149" s="5">
        <v>34823</v>
      </c>
      <c r="W149" s="5">
        <v>7270</v>
      </c>
      <c r="X149" s="5">
        <v>428</v>
      </c>
      <c r="Y149" s="18">
        <v>93712</v>
      </c>
      <c r="Z149" s="5">
        <v>15</v>
      </c>
      <c r="AA149" s="5">
        <v>1</v>
      </c>
      <c r="AB149" s="5">
        <v>27</v>
      </c>
      <c r="AC149" s="5">
        <v>141</v>
      </c>
      <c r="AD149" s="16">
        <f t="shared" si="180"/>
        <v>184</v>
      </c>
      <c r="AE149" s="5">
        <v>186</v>
      </c>
      <c r="AF149" s="5">
        <v>6</v>
      </c>
      <c r="AG149" s="5">
        <v>652</v>
      </c>
      <c r="AH149" s="5">
        <v>1367</v>
      </c>
      <c r="AI149" s="5">
        <v>5</v>
      </c>
      <c r="AJ149" s="5">
        <v>1106</v>
      </c>
      <c r="AK149" s="5">
        <v>491</v>
      </c>
      <c r="AL149" s="5">
        <v>12</v>
      </c>
      <c r="AM149" s="5">
        <v>516</v>
      </c>
      <c r="AN149" s="5">
        <v>182</v>
      </c>
      <c r="AO149" s="5">
        <v>0</v>
      </c>
      <c r="AP149" s="5">
        <v>168</v>
      </c>
      <c r="AQ149" s="5">
        <v>1436</v>
      </c>
      <c r="AR149" s="5">
        <v>2</v>
      </c>
      <c r="AS149" s="5">
        <v>1084</v>
      </c>
      <c r="AT149" s="5">
        <v>1070</v>
      </c>
      <c r="AU149" s="5">
        <v>11</v>
      </c>
      <c r="AV149" s="5">
        <v>499</v>
      </c>
      <c r="AW149" s="5">
        <v>4732</v>
      </c>
      <c r="AX149" s="5">
        <v>4061</v>
      </c>
      <c r="AY149" s="18">
        <v>8793</v>
      </c>
      <c r="AZ149" s="26">
        <f t="shared" si="188"/>
        <v>8793</v>
      </c>
      <c r="BA149" s="5">
        <v>1438</v>
      </c>
      <c r="BB149" s="5">
        <v>17</v>
      </c>
      <c r="BC149" s="5">
        <v>927</v>
      </c>
      <c r="BD149" s="5">
        <v>20</v>
      </c>
      <c r="BE149" s="5">
        <v>172</v>
      </c>
      <c r="BF149" s="5">
        <v>191</v>
      </c>
      <c r="BG149" s="5">
        <v>12</v>
      </c>
      <c r="BH149" s="5">
        <v>1458</v>
      </c>
      <c r="BI149" s="5">
        <v>1319</v>
      </c>
      <c r="BJ149" s="18">
        <v>2777</v>
      </c>
      <c r="BK149" s="5">
        <v>1376</v>
      </c>
      <c r="BL149" s="5">
        <v>0</v>
      </c>
      <c r="BM149" s="11">
        <v>17554</v>
      </c>
      <c r="BN149" s="18">
        <v>2348</v>
      </c>
      <c r="BO149" s="5">
        <v>23593</v>
      </c>
      <c r="BP149" s="5">
        <v>131759</v>
      </c>
      <c r="BQ149" s="5">
        <v>155352</v>
      </c>
      <c r="BR149" s="5">
        <v>79094</v>
      </c>
      <c r="BS149" s="5">
        <v>80685</v>
      </c>
      <c r="BT149" s="5">
        <v>159779</v>
      </c>
      <c r="BU149" s="18">
        <v>315131</v>
      </c>
      <c r="BV149" s="18">
        <v>129529</v>
      </c>
      <c r="BW149" s="18"/>
      <c r="BX149" s="12">
        <f t="shared" si="236"/>
        <v>29.129896999955022</v>
      </c>
      <c r="BY149" s="9">
        <f t="shared" si="181"/>
        <v>21.07497863536185</v>
      </c>
      <c r="BZ149" s="9">
        <f t="shared" si="237"/>
        <v>2.0188458597580174</v>
      </c>
      <c r="CA149" s="9">
        <f t="shared" si="238"/>
        <v>0.6245221067782126</v>
      </c>
      <c r="CB149" s="9">
        <f t="shared" si="182"/>
        <v>0.6263212342014124</v>
      </c>
      <c r="CC149" s="9">
        <f t="shared" si="239"/>
        <v>3.947735348356048</v>
      </c>
      <c r="CD149" s="9">
        <f t="shared" si="240"/>
        <v>0.528043898709126</v>
      </c>
      <c r="CE149" s="31">
        <f t="shared" si="183"/>
        <v>2.64336796653623</v>
      </c>
      <c r="CF149" s="9">
        <f t="shared" si="241"/>
        <v>72.34827721977318</v>
      </c>
      <c r="CG149" s="9">
        <f t="shared" si="242"/>
        <v>6.930494329455179</v>
      </c>
      <c r="CH149" s="9">
        <f t="shared" si="243"/>
        <v>1.8482347582394678</v>
      </c>
      <c r="CI149" s="9">
        <f t="shared" si="244"/>
        <v>0.2956866802028889</v>
      </c>
      <c r="CJ149" s="9">
        <f t="shared" si="245"/>
        <v>2.1439214384423564</v>
      </c>
      <c r="CK149" s="9">
        <f t="shared" si="246"/>
        <v>2.1500976615275342</v>
      </c>
      <c r="CL149" s="9">
        <f t="shared" si="247"/>
        <v>13.55217750465147</v>
      </c>
      <c r="CM149" s="9">
        <f t="shared" si="248"/>
        <v>1.812721475499695</v>
      </c>
      <c r="CN149" s="31">
        <f t="shared" si="184"/>
        <v>9.074415767897536</v>
      </c>
      <c r="CO149" s="9">
        <f t="shared" si="249"/>
        <v>54.52450059757555</v>
      </c>
      <c r="CP149" s="9">
        <f t="shared" si="250"/>
        <v>0.08216663821068806</v>
      </c>
      <c r="CQ149" s="9">
        <f t="shared" si="251"/>
        <v>54.60666723578625</v>
      </c>
      <c r="CR149" s="9">
        <f t="shared" si="185"/>
        <v>0.019207785555745264</v>
      </c>
      <c r="CS149" s="9">
        <f t="shared" si="252"/>
        <v>44.9174065221103</v>
      </c>
      <c r="CT149" s="9">
        <f t="shared" si="253"/>
        <v>17.271280260375836</v>
      </c>
      <c r="CU149" s="9">
        <f t="shared" si="254"/>
        <v>9.598544296599568</v>
      </c>
      <c r="CV149" s="9">
        <f t="shared" si="255"/>
        <v>28.181508017741386</v>
      </c>
      <c r="CW149" s="9">
        <f t="shared" si="256"/>
        <v>11.588763789377914</v>
      </c>
      <c r="CX149" s="9">
        <f t="shared" si="257"/>
        <v>3.9804389855566926</v>
      </c>
      <c r="CY149" s="9">
        <f t="shared" si="258"/>
        <v>28.68190606163994</v>
      </c>
      <c r="CZ149" s="9">
        <f t="shared" si="259"/>
        <v>17.9688388490845</v>
      </c>
      <c r="DA149" s="9">
        <f t="shared" si="260"/>
        <v>4.85764404263932</v>
      </c>
      <c r="DB149" s="9">
        <f t="shared" si="261"/>
        <v>1.3493455673998112</v>
      </c>
      <c r="DC149" s="9">
        <f t="shared" si="262"/>
        <v>1.956551072729726</v>
      </c>
      <c r="DD149" s="9">
        <f t="shared" si="263"/>
        <v>1.7091710520397607</v>
      </c>
      <c r="DE149" s="9">
        <f t="shared" si="264"/>
        <v>3.210684758322433</v>
      </c>
      <c r="DF149" s="9">
        <f t="shared" si="265"/>
        <v>53.50043215211755</v>
      </c>
      <c r="DG149" s="9">
        <f t="shared" si="266"/>
        <v>1.9446845289541919</v>
      </c>
      <c r="DH149" s="9">
        <f t="shared" si="267"/>
        <v>44.451166810717375</v>
      </c>
    </row>
    <row r="150" spans="1:112" s="5" customFormat="1" ht="15.75">
      <c r="A150" s="44"/>
      <c r="B150" s="14" t="s">
        <v>27</v>
      </c>
      <c r="C150" s="18">
        <v>17884</v>
      </c>
      <c r="D150" s="5">
        <v>80</v>
      </c>
      <c r="E150" s="5">
        <v>112</v>
      </c>
      <c r="F150" s="5">
        <v>13</v>
      </c>
      <c r="G150" s="5">
        <v>39</v>
      </c>
      <c r="H150" s="5">
        <v>63</v>
      </c>
      <c r="I150" s="5">
        <v>366</v>
      </c>
      <c r="J150" s="5">
        <v>3</v>
      </c>
      <c r="K150" s="5">
        <v>23</v>
      </c>
      <c r="L150" s="5">
        <v>24</v>
      </c>
      <c r="M150" s="5">
        <v>12</v>
      </c>
      <c r="N150" s="5">
        <v>2</v>
      </c>
      <c r="O150" s="5">
        <v>14</v>
      </c>
      <c r="P150" s="5">
        <v>5</v>
      </c>
      <c r="Q150" s="5">
        <v>24</v>
      </c>
      <c r="R150" s="18">
        <v>780</v>
      </c>
      <c r="S150" s="5">
        <v>0</v>
      </c>
      <c r="T150" s="5">
        <v>0</v>
      </c>
      <c r="U150" s="5">
        <v>0</v>
      </c>
      <c r="V150" s="5">
        <v>531</v>
      </c>
      <c r="W150" s="5">
        <v>1</v>
      </c>
      <c r="X150" s="5">
        <v>90</v>
      </c>
      <c r="Y150" s="18">
        <v>622</v>
      </c>
      <c r="Z150" s="5">
        <v>0</v>
      </c>
      <c r="AA150" s="5">
        <v>0</v>
      </c>
      <c r="AB150" s="5">
        <v>0</v>
      </c>
      <c r="AC150" s="5">
        <v>9</v>
      </c>
      <c r="AD150" s="16">
        <f t="shared" si="180"/>
        <v>9</v>
      </c>
      <c r="AE150" s="5">
        <v>18</v>
      </c>
      <c r="AF150" s="5">
        <v>7</v>
      </c>
      <c r="AG150" s="5">
        <v>259</v>
      </c>
      <c r="AH150" s="5">
        <v>107</v>
      </c>
      <c r="AI150" s="5">
        <v>15</v>
      </c>
      <c r="AJ150" s="5">
        <v>901</v>
      </c>
      <c r="AK150" s="5">
        <v>155</v>
      </c>
      <c r="AL150" s="5">
        <v>42</v>
      </c>
      <c r="AM150" s="5">
        <v>662</v>
      </c>
      <c r="AN150" s="5">
        <v>21</v>
      </c>
      <c r="AO150" s="5">
        <v>10</v>
      </c>
      <c r="AP150" s="5">
        <v>203</v>
      </c>
      <c r="AQ150" s="5">
        <v>89</v>
      </c>
      <c r="AR150" s="5">
        <v>1</v>
      </c>
      <c r="AS150" s="5">
        <v>605</v>
      </c>
      <c r="AT150" s="5">
        <v>103</v>
      </c>
      <c r="AU150" s="5">
        <v>8</v>
      </c>
      <c r="AV150" s="5">
        <v>22</v>
      </c>
      <c r="AW150" s="5">
        <v>493</v>
      </c>
      <c r="AX150" s="5">
        <v>2735</v>
      </c>
      <c r="AY150" s="18">
        <v>3228</v>
      </c>
      <c r="AZ150" s="26">
        <f t="shared" si="188"/>
        <v>3228</v>
      </c>
      <c r="BA150" s="5">
        <v>173</v>
      </c>
      <c r="BB150" s="5">
        <v>173</v>
      </c>
      <c r="BC150" s="5">
        <v>61</v>
      </c>
      <c r="BD150" s="5">
        <v>28</v>
      </c>
      <c r="BE150" s="5">
        <v>173</v>
      </c>
      <c r="BF150" s="5">
        <v>593</v>
      </c>
      <c r="BG150" s="5">
        <v>8</v>
      </c>
      <c r="BH150" s="5">
        <v>201</v>
      </c>
      <c r="BI150" s="5">
        <v>1008</v>
      </c>
      <c r="BJ150" s="18">
        <v>1209</v>
      </c>
      <c r="BK150" s="5">
        <v>154</v>
      </c>
      <c r="BL150" s="5">
        <v>208</v>
      </c>
      <c r="BM150" s="11">
        <v>362</v>
      </c>
      <c r="BN150" s="18">
        <v>1891</v>
      </c>
      <c r="BO150" s="5">
        <v>427</v>
      </c>
      <c r="BP150" s="5">
        <v>4446</v>
      </c>
      <c r="BQ150" s="5">
        <v>4873</v>
      </c>
      <c r="BR150" s="5">
        <v>2267</v>
      </c>
      <c r="BS150" s="5">
        <v>2643</v>
      </c>
      <c r="BT150" s="5">
        <v>4910</v>
      </c>
      <c r="BU150" s="18">
        <v>9783</v>
      </c>
      <c r="BV150" s="18">
        <v>8101</v>
      </c>
      <c r="BW150" s="18"/>
      <c r="BX150" s="12">
        <f t="shared" si="236"/>
        <v>45.29747260120779</v>
      </c>
      <c r="BY150" s="9">
        <f t="shared" si="181"/>
        <v>3.4779691344218295</v>
      </c>
      <c r="BZ150" s="9">
        <f t="shared" si="237"/>
        <v>18.099977633639007</v>
      </c>
      <c r="CA150" s="9">
        <f t="shared" si="238"/>
        <v>6.760232610154328</v>
      </c>
      <c r="CB150" s="9">
        <f t="shared" si="182"/>
        <v>4.361440393647953</v>
      </c>
      <c r="CC150" s="9">
        <f t="shared" si="239"/>
        <v>2.0241556698725116</v>
      </c>
      <c r="CD150" s="9">
        <f t="shared" si="240"/>
        <v>10.573697159472154</v>
      </c>
      <c r="CE150" s="31">
        <f t="shared" si="183"/>
        <v>24.860210243793336</v>
      </c>
      <c r="CF150" s="9">
        <f t="shared" si="241"/>
        <v>7.678064436489322</v>
      </c>
      <c r="CG150" s="9">
        <f t="shared" si="242"/>
        <v>39.95802987285521</v>
      </c>
      <c r="CH150" s="9">
        <f t="shared" si="243"/>
        <v>5.122824342673744</v>
      </c>
      <c r="CI150" s="9">
        <f t="shared" si="244"/>
        <v>9.801259103814344</v>
      </c>
      <c r="CJ150" s="9">
        <f t="shared" si="245"/>
        <v>14.924083446488087</v>
      </c>
      <c r="CK150" s="9">
        <f t="shared" si="246"/>
        <v>9.628440933218121</v>
      </c>
      <c r="CL150" s="9">
        <f t="shared" si="247"/>
        <v>4.468584125416615</v>
      </c>
      <c r="CM150" s="9">
        <f t="shared" si="248"/>
        <v>23.342797185532653</v>
      </c>
      <c r="CN150" s="31">
        <f t="shared" si="184"/>
        <v>54.8821133193433</v>
      </c>
      <c r="CO150" s="9">
        <f t="shared" si="249"/>
        <v>0</v>
      </c>
      <c r="CP150" s="9">
        <f t="shared" si="250"/>
        <v>0</v>
      </c>
      <c r="CQ150" s="9">
        <f t="shared" si="251"/>
        <v>0</v>
      </c>
      <c r="CR150" s="9">
        <f t="shared" si="185"/>
        <v>0</v>
      </c>
      <c r="CS150" s="9">
        <f t="shared" si="252"/>
        <v>85.53054662379421</v>
      </c>
      <c r="CT150" s="9">
        <f t="shared" si="253"/>
        <v>0.18796992481203006</v>
      </c>
      <c r="CU150" s="9">
        <f t="shared" si="254"/>
        <v>8.79801734820322</v>
      </c>
      <c r="CV150" s="9">
        <f t="shared" si="255"/>
        <v>31.691449814126393</v>
      </c>
      <c r="CW150" s="9">
        <f t="shared" si="256"/>
        <v>26.610904584882277</v>
      </c>
      <c r="CX150" s="9">
        <f t="shared" si="257"/>
        <v>7.24907063197026</v>
      </c>
      <c r="CY150" s="9">
        <f t="shared" si="258"/>
        <v>21.530359355638165</v>
      </c>
      <c r="CZ150" s="9">
        <f t="shared" si="259"/>
        <v>4.1201982651796785</v>
      </c>
      <c r="DA150" s="9">
        <f t="shared" si="260"/>
        <v>31.87206441511966</v>
      </c>
      <c r="DB150" s="9">
        <f t="shared" si="261"/>
        <v>6.709908297919928</v>
      </c>
      <c r="DC150" s="9">
        <f t="shared" si="262"/>
        <v>7.82822634757325</v>
      </c>
      <c r="DD150" s="9">
        <f t="shared" si="263"/>
        <v>7.82822634757325</v>
      </c>
      <c r="DE150" s="9">
        <f t="shared" si="264"/>
        <v>12.830957230142566</v>
      </c>
      <c r="DF150" s="9">
        <f t="shared" si="265"/>
        <v>15.641199008338969</v>
      </c>
      <c r="DG150" s="9">
        <f t="shared" si="266"/>
        <v>9.668695064232589</v>
      </c>
      <c r="DH150" s="9">
        <f t="shared" si="267"/>
        <v>74.50980392156863</v>
      </c>
    </row>
    <row r="151" spans="1:112" s="5" customFormat="1" ht="15.75">
      <c r="A151" s="44"/>
      <c r="B151" s="14" t="s">
        <v>199</v>
      </c>
      <c r="C151" s="18">
        <f>SUM(C145:C150)</f>
        <v>15417327</v>
      </c>
      <c r="D151" s="5">
        <f aca="true" t="shared" si="268" ref="D151:BN151">SUM(D145:D150)</f>
        <v>19858</v>
      </c>
      <c r="E151" s="5">
        <f t="shared" si="268"/>
        <v>14045</v>
      </c>
      <c r="F151" s="5">
        <f t="shared" si="268"/>
        <v>8153</v>
      </c>
      <c r="G151" s="5">
        <f t="shared" si="268"/>
        <v>13342</v>
      </c>
      <c r="H151" s="5">
        <f t="shared" si="268"/>
        <v>27221</v>
      </c>
      <c r="I151" s="5">
        <f t="shared" si="268"/>
        <v>63437</v>
      </c>
      <c r="J151" s="5">
        <f t="shared" si="268"/>
        <v>715</v>
      </c>
      <c r="K151" s="5">
        <f t="shared" si="268"/>
        <v>11303</v>
      </c>
      <c r="L151" s="5">
        <f t="shared" si="268"/>
        <v>4884</v>
      </c>
      <c r="M151" s="5">
        <f t="shared" si="268"/>
        <v>2809</v>
      </c>
      <c r="N151" s="5">
        <f t="shared" si="268"/>
        <v>1051</v>
      </c>
      <c r="O151" s="5">
        <f t="shared" si="268"/>
        <v>5470</v>
      </c>
      <c r="P151" s="5">
        <f t="shared" si="268"/>
        <v>1437</v>
      </c>
      <c r="Q151" s="5">
        <f t="shared" si="268"/>
        <v>3518</v>
      </c>
      <c r="R151" s="18">
        <f t="shared" si="268"/>
        <v>177243</v>
      </c>
      <c r="S151" s="5">
        <f t="shared" si="268"/>
        <v>1925625</v>
      </c>
      <c r="T151" s="5">
        <f t="shared" si="268"/>
        <v>47808</v>
      </c>
      <c r="U151" s="5">
        <f t="shared" si="268"/>
        <v>16063</v>
      </c>
      <c r="V151" s="5">
        <f t="shared" si="268"/>
        <v>1650870</v>
      </c>
      <c r="W151" s="5">
        <f t="shared" si="268"/>
        <v>1369312</v>
      </c>
      <c r="X151" s="5">
        <f t="shared" si="268"/>
        <v>4931</v>
      </c>
      <c r="Y151" s="18">
        <f t="shared" si="268"/>
        <v>5014609</v>
      </c>
      <c r="Z151" s="5">
        <f t="shared" si="268"/>
        <v>1289</v>
      </c>
      <c r="AA151" s="5">
        <f t="shared" si="268"/>
        <v>994</v>
      </c>
      <c r="AB151" s="5">
        <f t="shared" si="268"/>
        <v>1968</v>
      </c>
      <c r="AC151" s="5">
        <f t="shared" si="268"/>
        <v>45892</v>
      </c>
      <c r="AD151" s="16">
        <f t="shared" si="180"/>
        <v>50143</v>
      </c>
      <c r="AE151" s="5">
        <f t="shared" si="268"/>
        <v>16738</v>
      </c>
      <c r="AF151" s="5">
        <f t="shared" si="268"/>
        <v>1625</v>
      </c>
      <c r="AG151" s="5">
        <f t="shared" si="268"/>
        <v>44241</v>
      </c>
      <c r="AH151" s="5">
        <f t="shared" si="268"/>
        <v>75280</v>
      </c>
      <c r="AI151" s="5">
        <f t="shared" si="268"/>
        <v>2348</v>
      </c>
      <c r="AJ151" s="5">
        <f t="shared" si="268"/>
        <v>94340</v>
      </c>
      <c r="AK151" s="5">
        <f t="shared" si="268"/>
        <v>32107</v>
      </c>
      <c r="AL151" s="5">
        <f t="shared" si="268"/>
        <v>2218</v>
      </c>
      <c r="AM151" s="5">
        <f t="shared" si="268"/>
        <v>47960</v>
      </c>
      <c r="AN151" s="5">
        <f t="shared" si="268"/>
        <v>47630</v>
      </c>
      <c r="AO151" s="5">
        <f t="shared" si="268"/>
        <v>1011</v>
      </c>
      <c r="AP151" s="5">
        <f t="shared" si="268"/>
        <v>44917</v>
      </c>
      <c r="AQ151" s="5">
        <f t="shared" si="268"/>
        <v>85072</v>
      </c>
      <c r="AR151" s="5">
        <f t="shared" si="268"/>
        <v>1998</v>
      </c>
      <c r="AS151" s="5">
        <f t="shared" si="268"/>
        <v>83840</v>
      </c>
      <c r="AT151" s="5">
        <f t="shared" si="268"/>
        <v>34265</v>
      </c>
      <c r="AU151" s="5">
        <f t="shared" si="268"/>
        <v>1440</v>
      </c>
      <c r="AV151" s="5">
        <f t="shared" si="268"/>
        <v>29940</v>
      </c>
      <c r="AW151" s="5">
        <f t="shared" si="268"/>
        <v>291090</v>
      </c>
      <c r="AX151" s="5">
        <f t="shared" si="268"/>
        <v>355881</v>
      </c>
      <c r="AY151" s="18">
        <f t="shared" si="268"/>
        <v>646972</v>
      </c>
      <c r="AZ151" s="26">
        <f t="shared" si="188"/>
        <v>646970</v>
      </c>
      <c r="BA151" s="5">
        <f t="shared" si="268"/>
        <v>58546</v>
      </c>
      <c r="BB151" s="5">
        <f t="shared" si="268"/>
        <v>6566</v>
      </c>
      <c r="BC151" s="5">
        <f t="shared" si="268"/>
        <v>37503</v>
      </c>
      <c r="BD151" s="5">
        <f t="shared" si="268"/>
        <v>7239</v>
      </c>
      <c r="BE151" s="5">
        <f t="shared" si="268"/>
        <v>5347</v>
      </c>
      <c r="BF151" s="5">
        <f t="shared" si="268"/>
        <v>15799</v>
      </c>
      <c r="BG151" s="5">
        <f t="shared" si="268"/>
        <v>2410</v>
      </c>
      <c r="BH151" s="5">
        <f t="shared" si="268"/>
        <v>65784</v>
      </c>
      <c r="BI151" s="5">
        <f t="shared" si="268"/>
        <v>67625</v>
      </c>
      <c r="BJ151" s="18">
        <f t="shared" si="268"/>
        <v>133409</v>
      </c>
      <c r="BK151" s="5">
        <f t="shared" si="268"/>
        <v>40063</v>
      </c>
      <c r="BL151" s="5">
        <f t="shared" si="268"/>
        <v>40617</v>
      </c>
      <c r="BM151" s="11">
        <f t="shared" si="268"/>
        <v>131494</v>
      </c>
      <c r="BN151" s="18">
        <f t="shared" si="268"/>
        <v>1145075</v>
      </c>
      <c r="BO151" s="5">
        <f aca="true" t="shared" si="269" ref="BO151:BU151">SUM(BO145:BO150)</f>
        <v>320681</v>
      </c>
      <c r="BP151" s="5">
        <f t="shared" si="269"/>
        <v>2630545</v>
      </c>
      <c r="BQ151" s="5">
        <f t="shared" si="269"/>
        <v>2951226</v>
      </c>
      <c r="BR151" s="5">
        <f t="shared" si="269"/>
        <v>2543907</v>
      </c>
      <c r="BS151" s="5">
        <f t="shared" si="269"/>
        <v>2622559</v>
      </c>
      <c r="BT151" s="5">
        <f t="shared" si="269"/>
        <v>5166466</v>
      </c>
      <c r="BU151" s="18">
        <f t="shared" si="269"/>
        <v>8117693</v>
      </c>
      <c r="BV151" s="18">
        <f>+C151-BU151</f>
        <v>7299634</v>
      </c>
      <c r="BW151" s="18"/>
      <c r="BX151" s="12">
        <f t="shared" si="236"/>
        <v>47.34694931229</v>
      </c>
      <c r="BY151" s="9">
        <f t="shared" si="181"/>
        <v>32.525800354367526</v>
      </c>
      <c r="BZ151" s="9">
        <f t="shared" si="237"/>
        <v>4.521633354471887</v>
      </c>
      <c r="CA151" s="9">
        <f t="shared" si="238"/>
        <v>0.8653186119746957</v>
      </c>
      <c r="CB151" s="9">
        <f t="shared" si="182"/>
        <v>1.1496350826573245</v>
      </c>
      <c r="CC151" s="9">
        <f t="shared" si="239"/>
        <v>0.852897522378555</v>
      </c>
      <c r="CD151" s="9">
        <f t="shared" si="240"/>
        <v>7.427195388668865</v>
      </c>
      <c r="CE151" s="31">
        <f t="shared" si="183"/>
        <v>5.386951966446583</v>
      </c>
      <c r="CF151" s="9">
        <f t="shared" si="241"/>
        <v>68.69671821902304</v>
      </c>
      <c r="CG151" s="9">
        <f t="shared" si="242"/>
        <v>9.549999356132103</v>
      </c>
      <c r="CH151" s="9">
        <f t="shared" si="243"/>
        <v>1.4387707657671605</v>
      </c>
      <c r="CI151" s="9">
        <f t="shared" si="244"/>
        <v>0.3888551124618029</v>
      </c>
      <c r="CJ151" s="9">
        <f t="shared" si="245"/>
        <v>1.8276258782289632</v>
      </c>
      <c r="CK151" s="9">
        <f t="shared" si="246"/>
        <v>2.428108039389372</v>
      </c>
      <c r="CL151" s="9">
        <f t="shared" si="247"/>
        <v>1.8013779868963293</v>
      </c>
      <c r="CM151" s="9">
        <f t="shared" si="248"/>
        <v>15.686745390248333</v>
      </c>
      <c r="CN151" s="31">
        <f t="shared" si="184"/>
        <v>11.377625234361066</v>
      </c>
      <c r="CO151" s="9">
        <f t="shared" si="249"/>
        <v>38.400301997623345</v>
      </c>
      <c r="CP151" s="9">
        <f t="shared" si="250"/>
        <v>0.9533744305887059</v>
      </c>
      <c r="CQ151" s="9">
        <f t="shared" si="251"/>
        <v>39.35367642821205</v>
      </c>
      <c r="CR151" s="9">
        <f t="shared" si="185"/>
        <v>0.32032407711149563</v>
      </c>
      <c r="CS151" s="9">
        <f t="shared" si="252"/>
        <v>60.2276668031346</v>
      </c>
      <c r="CT151" s="9">
        <f t="shared" si="253"/>
        <v>45.33872461990701</v>
      </c>
      <c r="CU151" s="9">
        <f t="shared" si="254"/>
        <v>9.676491954804705</v>
      </c>
      <c r="CV151" s="9">
        <f t="shared" si="255"/>
        <v>26.580521507952454</v>
      </c>
      <c r="CW151" s="9">
        <f t="shared" si="256"/>
        <v>12.71851863301235</v>
      </c>
      <c r="CX151" s="9">
        <f t="shared" si="257"/>
        <v>14.460948730234788</v>
      </c>
      <c r="CY151" s="9">
        <f t="shared" si="258"/>
        <v>26.416989968622968</v>
      </c>
      <c r="CZ151" s="9">
        <f t="shared" si="259"/>
        <v>10.146529205372737</v>
      </c>
      <c r="DA151" s="9">
        <f t="shared" si="260"/>
        <v>9.26554907994103</v>
      </c>
      <c r="DB151" s="9">
        <f t="shared" si="261"/>
        <v>1.8219760143895243</v>
      </c>
      <c r="DC151" s="9">
        <f t="shared" si="262"/>
        <v>2.5036765452273277</v>
      </c>
      <c r="DD151" s="9">
        <f t="shared" si="263"/>
        <v>3.547956140516446</v>
      </c>
      <c r="DE151" s="9">
        <f t="shared" si="264"/>
        <v>5.268785277983055</v>
      </c>
      <c r="DF151" s="9">
        <f t="shared" si="265"/>
        <v>45.730739215844565</v>
      </c>
      <c r="DG151" s="9">
        <f t="shared" si="266"/>
        <v>2.8899986032463634</v>
      </c>
      <c r="DH151" s="9">
        <f t="shared" si="267"/>
        <v>51.06992610019977</v>
      </c>
    </row>
    <row r="153" spans="2:3" ht="15.75">
      <c r="B153" s="14" t="s">
        <v>210</v>
      </c>
      <c r="C153" s="17">
        <v>8658</v>
      </c>
    </row>
    <row r="154" spans="2:3" ht="15.75">
      <c r="B154" s="14" t="s">
        <v>210</v>
      </c>
      <c r="C154" s="17">
        <v>62221</v>
      </c>
    </row>
    <row r="155" spans="2:3" ht="15.75">
      <c r="B155" s="14" t="s">
        <v>210</v>
      </c>
      <c r="C155" s="17">
        <v>1688</v>
      </c>
    </row>
    <row r="156" spans="2:3" ht="15.75">
      <c r="B156" s="14" t="s">
        <v>210</v>
      </c>
      <c r="C156" s="17">
        <v>11609</v>
      </c>
    </row>
    <row r="158" spans="2:3" ht="15.75">
      <c r="B158" s="15" t="s">
        <v>211</v>
      </c>
      <c r="C158" s="19">
        <f>SUM(C153:C157)</f>
        <v>84176</v>
      </c>
    </row>
  </sheetData>
  <sheetProtection/>
  <mergeCells count="29">
    <mergeCell ref="BA1:BJ1"/>
    <mergeCell ref="BK1:BM1"/>
    <mergeCell ref="AE2:AG2"/>
    <mergeCell ref="CU1:CZ1"/>
    <mergeCell ref="CO1:CT1"/>
    <mergeCell ref="BO2:BQ2"/>
    <mergeCell ref="BR2:BT2"/>
    <mergeCell ref="BX1:CD1"/>
    <mergeCell ref="CF1:CM1"/>
    <mergeCell ref="DF1:DH1"/>
    <mergeCell ref="DA1:DD1"/>
    <mergeCell ref="DF2:DH2"/>
    <mergeCell ref="E2:G2"/>
    <mergeCell ref="M2:Q2"/>
    <mergeCell ref="S2:W2"/>
    <mergeCell ref="BO1:BU1"/>
    <mergeCell ref="BA2:BC2"/>
    <mergeCell ref="BD2:BF2"/>
    <mergeCell ref="BH2:BJ2"/>
    <mergeCell ref="C1:R1"/>
    <mergeCell ref="S1:Y1"/>
    <mergeCell ref="Z2:AD2"/>
    <mergeCell ref="AE1:AY1"/>
    <mergeCell ref="AT2:AV2"/>
    <mergeCell ref="AQ2:AS2"/>
    <mergeCell ref="AW2:AY2"/>
    <mergeCell ref="AH2:AJ2"/>
    <mergeCell ref="AK2:AM2"/>
    <mergeCell ref="AN2:A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6" sqref="H6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Mariann</dc:creator>
  <cp:keywords/>
  <dc:description/>
  <cp:lastModifiedBy>telepit</cp:lastModifiedBy>
  <dcterms:created xsi:type="dcterms:W3CDTF">2006-08-02T06:30:10Z</dcterms:created>
  <dcterms:modified xsi:type="dcterms:W3CDTF">2017-09-03T12:53:13Z</dcterms:modified>
  <cp:category/>
  <cp:version/>
  <cp:contentType/>
  <cp:contentStatus/>
</cp:coreProperties>
</file>